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990" windowHeight="6000"/>
  </bookViews>
  <sheets>
    <sheet name="Предлагаемые ставки" sheetId="2" r:id="rId1"/>
    <sheet name="Сравнительный анализ" sheetId="1" r:id="rId2"/>
    <sheet name="кад оценка 2005" sheetId="3" r:id="rId3"/>
    <sheet name="Продолжение" sheetId="4" r:id="rId4"/>
    <sheet name="Кад оценка 2010 года" sheetId="5" r:id="rId5"/>
  </sheets>
  <definedNames>
    <definedName name="_xlnm.Print_Area" localSheetId="1">'Сравнительный анализ'!$A$1:$S$372</definedName>
  </definedNames>
  <calcPr calcId="125725"/>
</workbook>
</file>

<file path=xl/calcChain.xml><?xml version="1.0" encoding="utf-8"?>
<calcChain xmlns="http://schemas.openxmlformats.org/spreadsheetml/2006/main">
  <c r="S193" i="1"/>
  <c r="R193"/>
  <c r="Q193"/>
  <c r="P193"/>
  <c r="O193"/>
  <c r="N193"/>
  <c r="M193"/>
  <c r="L193"/>
  <c r="K193"/>
  <c r="J193"/>
  <c r="I193"/>
  <c r="H193"/>
  <c r="G193"/>
  <c r="F193"/>
  <c r="E193"/>
  <c r="D193"/>
  <c r="S188"/>
  <c r="R188"/>
  <c r="Q188"/>
  <c r="P188"/>
  <c r="O188"/>
  <c r="N188"/>
  <c r="M188"/>
  <c r="L188"/>
  <c r="K188"/>
  <c r="J188"/>
  <c r="I188"/>
  <c r="H188"/>
  <c r="G188"/>
  <c r="F188"/>
  <c r="E188"/>
  <c r="D188"/>
  <c r="E198"/>
  <c r="F198"/>
  <c r="G198"/>
  <c r="H198"/>
  <c r="I198"/>
  <c r="J198"/>
  <c r="K198"/>
  <c r="L198"/>
  <c r="M198"/>
  <c r="N198"/>
  <c r="O198"/>
  <c r="P198"/>
  <c r="Q198"/>
  <c r="R198"/>
  <c r="S198"/>
  <c r="D198"/>
  <c r="AE7" i="5"/>
  <c r="AE8"/>
  <c r="AE9"/>
  <c r="AE10"/>
  <c r="AE11"/>
  <c r="AE12"/>
  <c r="AE13"/>
  <c r="AE14"/>
  <c r="AE15"/>
  <c r="AE16"/>
  <c r="AE17"/>
  <c r="AE18"/>
  <c r="AE19"/>
  <c r="AE20"/>
  <c r="AE21"/>
  <c r="AE6"/>
  <c r="E183" i="1"/>
  <c r="F183"/>
  <c r="G183"/>
  <c r="H183"/>
  <c r="I183"/>
  <c r="J183"/>
  <c r="K183"/>
  <c r="L183"/>
  <c r="M183"/>
  <c r="N183"/>
  <c r="O183"/>
  <c r="P183"/>
  <c r="Q183"/>
  <c r="R183"/>
  <c r="S183"/>
  <c r="D183"/>
  <c r="S234"/>
  <c r="R234"/>
  <c r="Q234"/>
  <c r="P234"/>
  <c r="O234"/>
  <c r="N234"/>
  <c r="M234"/>
  <c r="L234"/>
  <c r="K234"/>
  <c r="J234"/>
  <c r="I234"/>
  <c r="H234"/>
  <c r="G234"/>
  <c r="F234"/>
  <c r="E234"/>
  <c r="D234"/>
  <c r="E348"/>
  <c r="F348"/>
  <c r="G348"/>
  <c r="H348"/>
  <c r="I348"/>
  <c r="J348"/>
  <c r="K348"/>
  <c r="L348"/>
  <c r="M348"/>
  <c r="N348"/>
  <c r="O348"/>
  <c r="P348"/>
  <c r="Q348"/>
  <c r="R348"/>
  <c r="S348"/>
  <c r="D348"/>
  <c r="E343"/>
  <c r="F343"/>
  <c r="G343"/>
  <c r="H343"/>
  <c r="I343"/>
  <c r="J343"/>
  <c r="K343"/>
  <c r="L343"/>
  <c r="M343"/>
  <c r="N343"/>
  <c r="O343"/>
  <c r="P343"/>
  <c r="Q343"/>
  <c r="R343"/>
  <c r="S343"/>
  <c r="D343"/>
  <c r="S338"/>
  <c r="R338"/>
  <c r="Q338"/>
  <c r="P338"/>
  <c r="O338"/>
  <c r="N338"/>
  <c r="M338"/>
  <c r="L338"/>
  <c r="K338"/>
  <c r="J338"/>
  <c r="I338"/>
  <c r="H338"/>
  <c r="G338"/>
  <c r="F338"/>
  <c r="E338"/>
  <c r="D338"/>
  <c r="E328"/>
  <c r="F328"/>
  <c r="G328"/>
  <c r="H328"/>
  <c r="I328"/>
  <c r="J328"/>
  <c r="K328"/>
  <c r="L328"/>
  <c r="M328"/>
  <c r="N328"/>
  <c r="O328"/>
  <c r="P328"/>
  <c r="Q328"/>
  <c r="R328"/>
  <c r="S328"/>
  <c r="D328"/>
  <c r="S333"/>
  <c r="R333"/>
  <c r="Q333"/>
  <c r="P333"/>
  <c r="O333"/>
  <c r="N333"/>
  <c r="M333"/>
  <c r="L333"/>
  <c r="K333"/>
  <c r="J333"/>
  <c r="I333"/>
  <c r="H333"/>
  <c r="G333"/>
  <c r="F333"/>
  <c r="E333"/>
  <c r="D333"/>
  <c r="S323"/>
  <c r="R323"/>
  <c r="Q323"/>
  <c r="P323"/>
  <c r="O323"/>
  <c r="N323"/>
  <c r="M323"/>
  <c r="L323"/>
  <c r="K323"/>
  <c r="J323"/>
  <c r="I323"/>
  <c r="H323"/>
  <c r="G323"/>
  <c r="F323"/>
  <c r="E323"/>
  <c r="D323"/>
  <c r="E318"/>
  <c r="F318"/>
  <c r="G318"/>
  <c r="H318"/>
  <c r="I318"/>
  <c r="J318"/>
  <c r="K318"/>
  <c r="L318"/>
  <c r="M318"/>
  <c r="N318"/>
  <c r="O318"/>
  <c r="P318"/>
  <c r="Q318"/>
  <c r="R318"/>
  <c r="S318"/>
  <c r="D318"/>
  <c r="E313"/>
  <c r="F313"/>
  <c r="G313"/>
  <c r="H313"/>
  <c r="I313"/>
  <c r="J313"/>
  <c r="K313"/>
  <c r="L313"/>
  <c r="M313"/>
  <c r="N313"/>
  <c r="O313"/>
  <c r="P313"/>
  <c r="Q313"/>
  <c r="R313"/>
  <c r="S313"/>
  <c r="D313"/>
  <c r="S308"/>
  <c r="R308"/>
  <c r="Q308"/>
  <c r="P308"/>
  <c r="O308"/>
  <c r="N308"/>
  <c r="M308"/>
  <c r="L308"/>
  <c r="K308"/>
  <c r="J308"/>
  <c r="I308"/>
  <c r="H308"/>
  <c r="G308"/>
  <c r="F308"/>
  <c r="E308"/>
  <c r="D308"/>
  <c r="S298"/>
  <c r="R298"/>
  <c r="Q298"/>
  <c r="P298"/>
  <c r="O298"/>
  <c r="N298"/>
  <c r="M298"/>
  <c r="L298"/>
  <c r="K298"/>
  <c r="J298"/>
  <c r="I298"/>
  <c r="H298"/>
  <c r="G298"/>
  <c r="F298"/>
  <c r="E298"/>
  <c r="D298"/>
  <c r="S293"/>
  <c r="R293"/>
  <c r="Q293"/>
  <c r="P293"/>
  <c r="O293"/>
  <c r="N293"/>
  <c r="M293"/>
  <c r="L293"/>
  <c r="K293"/>
  <c r="J293"/>
  <c r="I293"/>
  <c r="H293"/>
  <c r="G293"/>
  <c r="F293"/>
  <c r="E293"/>
  <c r="D293"/>
  <c r="E288"/>
  <c r="F288"/>
  <c r="G288"/>
  <c r="H288"/>
  <c r="I288"/>
  <c r="J288"/>
  <c r="K288"/>
  <c r="L288"/>
  <c r="M288"/>
  <c r="N288"/>
  <c r="O288"/>
  <c r="P288"/>
  <c r="Q288"/>
  <c r="R288"/>
  <c r="S288"/>
  <c r="D288"/>
  <c r="F12" i="3"/>
  <c r="F13"/>
  <c r="F14"/>
  <c r="F15"/>
  <c r="F16"/>
  <c r="F17"/>
  <c r="F18"/>
  <c r="F19"/>
  <c r="F20"/>
  <c r="F21"/>
  <c r="F22"/>
  <c r="F23"/>
  <c r="F24"/>
  <c r="F25"/>
  <c r="F26"/>
  <c r="F11"/>
  <c r="E279" i="1"/>
  <c r="F279"/>
  <c r="G279"/>
  <c r="H279"/>
  <c r="I279"/>
  <c r="J279"/>
  <c r="K279"/>
  <c r="L279"/>
  <c r="M279"/>
  <c r="N279"/>
  <c r="O279"/>
  <c r="P279"/>
  <c r="Q279"/>
  <c r="R279"/>
  <c r="S279"/>
  <c r="D279"/>
  <c r="E259"/>
  <c r="F259"/>
  <c r="G259"/>
  <c r="H259"/>
  <c r="I259"/>
  <c r="J259"/>
  <c r="K259"/>
  <c r="L259"/>
  <c r="M259"/>
  <c r="N259"/>
  <c r="O259"/>
  <c r="P259"/>
  <c r="Q259"/>
  <c r="R259"/>
  <c r="S259"/>
  <c r="D259"/>
  <c r="S249"/>
  <c r="R249"/>
  <c r="Q249"/>
  <c r="P249"/>
  <c r="O249"/>
  <c r="N249"/>
  <c r="M249"/>
  <c r="L249"/>
  <c r="K249"/>
  <c r="J249"/>
  <c r="I249"/>
  <c r="H249"/>
  <c r="G249"/>
  <c r="F249"/>
  <c r="E249"/>
  <c r="D249"/>
  <c r="E244"/>
  <c r="F244"/>
  <c r="G244"/>
  <c r="H244"/>
  <c r="I244"/>
  <c r="J244"/>
  <c r="K244"/>
  <c r="L244"/>
  <c r="M244"/>
  <c r="N244"/>
  <c r="O244"/>
  <c r="P244"/>
  <c r="Q244"/>
  <c r="R244"/>
  <c r="S244"/>
  <c r="D244"/>
  <c r="E239"/>
  <c r="F239"/>
  <c r="G239"/>
  <c r="H239"/>
  <c r="I239"/>
  <c r="J239"/>
  <c r="K239"/>
  <c r="L239"/>
  <c r="M239"/>
  <c r="N239"/>
  <c r="O239"/>
  <c r="P239"/>
  <c r="Q239"/>
  <c r="R239"/>
  <c r="S239"/>
  <c r="D239"/>
  <c r="E219"/>
  <c r="F219"/>
  <c r="G219"/>
  <c r="H219"/>
  <c r="I219"/>
  <c r="J219"/>
  <c r="K219"/>
  <c r="L219"/>
  <c r="M219"/>
  <c r="N219"/>
  <c r="O219"/>
  <c r="P219"/>
  <c r="Q219"/>
  <c r="R219"/>
  <c r="S219"/>
  <c r="D219"/>
  <c r="E214"/>
  <c r="F214"/>
  <c r="G214"/>
  <c r="H214"/>
  <c r="I214"/>
  <c r="J214"/>
  <c r="K214"/>
  <c r="L214"/>
  <c r="M214"/>
  <c r="N214"/>
  <c r="O214"/>
  <c r="P214"/>
  <c r="Q214"/>
  <c r="R214"/>
  <c r="S214"/>
  <c r="D214"/>
  <c r="S203"/>
  <c r="R203"/>
  <c r="Q203"/>
  <c r="P203"/>
  <c r="O203"/>
  <c r="N203"/>
  <c r="M203"/>
  <c r="L203"/>
  <c r="K203"/>
  <c r="J203"/>
  <c r="I203"/>
  <c r="H203"/>
  <c r="G203"/>
  <c r="F203"/>
  <c r="E203"/>
  <c r="D203"/>
  <c r="R12" i="4"/>
  <c r="R13"/>
  <c r="R14"/>
  <c r="R15"/>
  <c r="R16"/>
  <c r="R17"/>
  <c r="R18"/>
  <c r="R19"/>
  <c r="R20"/>
  <c r="R21"/>
  <c r="R22"/>
  <c r="R23"/>
  <c r="R24"/>
  <c r="R25"/>
  <c r="R26"/>
  <c r="R11"/>
  <c r="E178" i="1"/>
  <c r="F178"/>
  <c r="G178"/>
  <c r="H178"/>
  <c r="I178"/>
  <c r="J178"/>
  <c r="K178"/>
  <c r="L178"/>
  <c r="M178"/>
  <c r="N178"/>
  <c r="O178"/>
  <c r="P178"/>
  <c r="Q178"/>
  <c r="R178"/>
  <c r="S178"/>
  <c r="D178"/>
  <c r="L12" i="4"/>
  <c r="L13"/>
  <c r="L14"/>
  <c r="L15"/>
  <c r="L16"/>
  <c r="L17"/>
  <c r="L18"/>
  <c r="L19"/>
  <c r="L20"/>
  <c r="L21"/>
  <c r="L22"/>
  <c r="L23"/>
  <c r="L24"/>
  <c r="L25"/>
  <c r="L26"/>
  <c r="L11"/>
  <c r="AC7" i="5"/>
  <c r="AC8"/>
  <c r="AC9"/>
  <c r="AC10"/>
  <c r="AC11"/>
  <c r="AC12"/>
  <c r="AC13"/>
  <c r="AC14"/>
  <c r="AC15"/>
  <c r="AC16"/>
  <c r="AC17"/>
  <c r="AC18"/>
  <c r="AC19"/>
  <c r="AC20"/>
  <c r="AC21"/>
  <c r="AC6"/>
  <c r="S168" i="1"/>
  <c r="R168"/>
  <c r="Q168"/>
  <c r="P168"/>
  <c r="O168"/>
  <c r="N168"/>
  <c r="M168"/>
  <c r="L168"/>
  <c r="K168"/>
  <c r="J168"/>
  <c r="I168"/>
  <c r="H168"/>
  <c r="G168"/>
  <c r="F168"/>
  <c r="E168"/>
  <c r="D168"/>
  <c r="E163"/>
  <c r="F163"/>
  <c r="G163"/>
  <c r="H163"/>
  <c r="I163"/>
  <c r="J163"/>
  <c r="K163"/>
  <c r="L163"/>
  <c r="M163"/>
  <c r="N163"/>
  <c r="O163"/>
  <c r="P163"/>
  <c r="Q163"/>
  <c r="R163"/>
  <c r="S163"/>
  <c r="D163"/>
  <c r="R7" i="5"/>
  <c r="R8"/>
  <c r="R9"/>
  <c r="R10"/>
  <c r="R11"/>
  <c r="R12"/>
  <c r="R13"/>
  <c r="R14"/>
  <c r="R15"/>
  <c r="R16"/>
  <c r="R17"/>
  <c r="R18"/>
  <c r="R19"/>
  <c r="R20"/>
  <c r="R21"/>
  <c r="R6"/>
  <c r="E158" i="1"/>
  <c r="F158"/>
  <c r="G158"/>
  <c r="H158"/>
  <c r="I158"/>
  <c r="J158"/>
  <c r="K158"/>
  <c r="L158"/>
  <c r="M158"/>
  <c r="N158"/>
  <c r="O158"/>
  <c r="P158"/>
  <c r="Q158"/>
  <c r="R158"/>
  <c r="S158"/>
  <c r="D158"/>
  <c r="H12" i="4"/>
  <c r="H13"/>
  <c r="H14"/>
  <c r="H15"/>
  <c r="H16"/>
  <c r="H17"/>
  <c r="H18"/>
  <c r="H19"/>
  <c r="H20"/>
  <c r="H21"/>
  <c r="H22"/>
  <c r="H23"/>
  <c r="H24"/>
  <c r="H25"/>
  <c r="H26"/>
  <c r="H11"/>
  <c r="Y7" i="5"/>
  <c r="Y8"/>
  <c r="Y9"/>
  <c r="Y10"/>
  <c r="Y11"/>
  <c r="Y12"/>
  <c r="Y13"/>
  <c r="Y14"/>
  <c r="Y15"/>
  <c r="Y16"/>
  <c r="Y17"/>
  <c r="Y18"/>
  <c r="Y19"/>
  <c r="Y20"/>
  <c r="Y21"/>
  <c r="Y6"/>
  <c r="E148" i="1"/>
  <c r="F148"/>
  <c r="G148"/>
  <c r="H148"/>
  <c r="I148"/>
  <c r="J148"/>
  <c r="K148"/>
  <c r="L148"/>
  <c r="M148"/>
  <c r="N148"/>
  <c r="O148"/>
  <c r="P148"/>
  <c r="Q148"/>
  <c r="R148"/>
  <c r="S148"/>
  <c r="D148"/>
  <c r="N12" i="4"/>
  <c r="N13"/>
  <c r="N14"/>
  <c r="N15"/>
  <c r="N16"/>
  <c r="N17"/>
  <c r="N18"/>
  <c r="N19"/>
  <c r="N20"/>
  <c r="N21"/>
  <c r="N22"/>
  <c r="N23"/>
  <c r="N24"/>
  <c r="N25"/>
  <c r="N26"/>
  <c r="N11"/>
  <c r="E143" i="1"/>
  <c r="F143"/>
  <c r="G143"/>
  <c r="H143"/>
  <c r="I143"/>
  <c r="J143"/>
  <c r="K143"/>
  <c r="L143"/>
  <c r="M143"/>
  <c r="N143"/>
  <c r="O143"/>
  <c r="P143"/>
  <c r="Q143"/>
  <c r="R143"/>
  <c r="S143"/>
  <c r="D143"/>
  <c r="T7" i="5"/>
  <c r="T8"/>
  <c r="T9"/>
  <c r="T10"/>
  <c r="T11"/>
  <c r="T12"/>
  <c r="T13"/>
  <c r="T14"/>
  <c r="T15"/>
  <c r="T16"/>
  <c r="T17"/>
  <c r="T18"/>
  <c r="T19"/>
  <c r="T20"/>
  <c r="T21"/>
  <c r="E133" i="1"/>
  <c r="F133"/>
  <c r="G133"/>
  <c r="H133"/>
  <c r="I133"/>
  <c r="J133"/>
  <c r="K133"/>
  <c r="L133"/>
  <c r="M133"/>
  <c r="N133"/>
  <c r="O133"/>
  <c r="P133"/>
  <c r="Q133"/>
  <c r="R133"/>
  <c r="S133"/>
  <c r="D133"/>
  <c r="E128"/>
  <c r="F128"/>
  <c r="G128"/>
  <c r="H128"/>
  <c r="I128"/>
  <c r="J128"/>
  <c r="K128"/>
  <c r="L128"/>
  <c r="M128"/>
  <c r="N128"/>
  <c r="O128"/>
  <c r="P128"/>
  <c r="Q128"/>
  <c r="R128"/>
  <c r="S128"/>
  <c r="D128"/>
  <c r="E123"/>
  <c r="F123"/>
  <c r="G123"/>
  <c r="H123"/>
  <c r="I123"/>
  <c r="J123"/>
  <c r="K123"/>
  <c r="L123"/>
  <c r="M123"/>
  <c r="N123"/>
  <c r="O123"/>
  <c r="P123"/>
  <c r="Q123"/>
  <c r="R123"/>
  <c r="S123"/>
  <c r="D123"/>
  <c r="E118"/>
  <c r="F118"/>
  <c r="G118"/>
  <c r="H118"/>
  <c r="I118"/>
  <c r="J118"/>
  <c r="K118"/>
  <c r="L118"/>
  <c r="M118"/>
  <c r="N118"/>
  <c r="O118"/>
  <c r="P118"/>
  <c r="Q118"/>
  <c r="R118"/>
  <c r="S118"/>
  <c r="D118"/>
  <c r="P7" i="5"/>
  <c r="P8"/>
  <c r="P9"/>
  <c r="P10"/>
  <c r="P11"/>
  <c r="P12"/>
  <c r="P13"/>
  <c r="P14"/>
  <c r="P15"/>
  <c r="P16"/>
  <c r="P17"/>
  <c r="P18"/>
  <c r="P19"/>
  <c r="P20"/>
  <c r="P21"/>
  <c r="E113" i="1"/>
  <c r="F113"/>
  <c r="G113"/>
  <c r="H113"/>
  <c r="I113"/>
  <c r="J113"/>
  <c r="K113"/>
  <c r="L113"/>
  <c r="M113"/>
  <c r="N113"/>
  <c r="O113"/>
  <c r="P113"/>
  <c r="Q113"/>
  <c r="R113"/>
  <c r="S113"/>
  <c r="D113"/>
  <c r="E103"/>
  <c r="F103"/>
  <c r="G103"/>
  <c r="H103"/>
  <c r="I103"/>
  <c r="J103"/>
  <c r="K103"/>
  <c r="L103"/>
  <c r="M103"/>
  <c r="N103"/>
  <c r="O103"/>
  <c r="P103"/>
  <c r="Q103"/>
  <c r="R103"/>
  <c r="S103"/>
  <c r="D103"/>
  <c r="L7" i="5"/>
  <c r="L8"/>
  <c r="L9"/>
  <c r="L10"/>
  <c r="L11"/>
  <c r="L12"/>
  <c r="L13"/>
  <c r="L14"/>
  <c r="L15"/>
  <c r="L16"/>
  <c r="L17"/>
  <c r="L18"/>
  <c r="L19"/>
  <c r="L20"/>
  <c r="L21"/>
  <c r="L6"/>
  <c r="N6"/>
  <c r="N7"/>
  <c r="N8"/>
  <c r="N9"/>
  <c r="N10"/>
  <c r="N11"/>
  <c r="N12"/>
  <c r="N13"/>
  <c r="N14"/>
  <c r="N15"/>
  <c r="N16"/>
  <c r="N17"/>
  <c r="N18"/>
  <c r="N19"/>
  <c r="N20"/>
  <c r="N21"/>
  <c r="E98" i="1"/>
  <c r="F98"/>
  <c r="G98"/>
  <c r="H98"/>
  <c r="I98"/>
  <c r="J98"/>
  <c r="K98"/>
  <c r="L98"/>
  <c r="M98"/>
  <c r="N98"/>
  <c r="O98"/>
  <c r="P98"/>
  <c r="Q98"/>
  <c r="R98"/>
  <c r="S98"/>
  <c r="D98"/>
  <c r="E93"/>
  <c r="F93"/>
  <c r="G93"/>
  <c r="H93"/>
  <c r="I93"/>
  <c r="J93"/>
  <c r="K93"/>
  <c r="L93"/>
  <c r="M93"/>
  <c r="N93"/>
  <c r="O93"/>
  <c r="P93"/>
  <c r="Q93"/>
  <c r="R93"/>
  <c r="S93"/>
  <c r="D93"/>
  <c r="AA7" i="5"/>
  <c r="AA8"/>
  <c r="AA9"/>
  <c r="AA10"/>
  <c r="AA11"/>
  <c r="AA12"/>
  <c r="AA13"/>
  <c r="AA14"/>
  <c r="AA15"/>
  <c r="AA16"/>
  <c r="AA17"/>
  <c r="AA18"/>
  <c r="AA19"/>
  <c r="AA20"/>
  <c r="AA21"/>
  <c r="AA6"/>
  <c r="E88" i="1"/>
  <c r="F88"/>
  <c r="G88"/>
  <c r="H88"/>
  <c r="I88"/>
  <c r="J88"/>
  <c r="K88"/>
  <c r="L88"/>
  <c r="M88"/>
  <c r="N88"/>
  <c r="O88"/>
  <c r="P88"/>
  <c r="Q88"/>
  <c r="R88"/>
  <c r="S88"/>
  <c r="D88"/>
  <c r="S83"/>
  <c r="R83"/>
  <c r="Q83"/>
  <c r="P83"/>
  <c r="O83"/>
  <c r="N83"/>
  <c r="M83"/>
  <c r="L83"/>
  <c r="K83"/>
  <c r="J83"/>
  <c r="I83"/>
  <c r="H83"/>
  <c r="G83"/>
  <c r="F83"/>
  <c r="E83"/>
  <c r="D83"/>
  <c r="E78"/>
  <c r="F78"/>
  <c r="G78"/>
  <c r="H78"/>
  <c r="I78"/>
  <c r="J78"/>
  <c r="K78"/>
  <c r="L78"/>
  <c r="M78"/>
  <c r="N78"/>
  <c r="O78"/>
  <c r="P78"/>
  <c r="Q78"/>
  <c r="R78"/>
  <c r="S78"/>
  <c r="D78"/>
  <c r="E73"/>
  <c r="F73"/>
  <c r="G73"/>
  <c r="H73"/>
  <c r="I73"/>
  <c r="J73"/>
  <c r="K73"/>
  <c r="L73"/>
  <c r="M73"/>
  <c r="N73"/>
  <c r="O73"/>
  <c r="P73"/>
  <c r="Q73"/>
  <c r="R73"/>
  <c r="S73"/>
  <c r="D73"/>
  <c r="T6" i="5"/>
  <c r="M12" i="3"/>
  <c r="M13"/>
  <c r="M14"/>
  <c r="M15"/>
  <c r="M16"/>
  <c r="M17"/>
  <c r="M18"/>
  <c r="M19"/>
  <c r="M20"/>
  <c r="M21"/>
  <c r="M22"/>
  <c r="M23"/>
  <c r="M24"/>
  <c r="M25"/>
  <c r="M26"/>
  <c r="M11"/>
  <c r="E63" i="1"/>
  <c r="F63"/>
  <c r="G63"/>
  <c r="H63"/>
  <c r="I63"/>
  <c r="J63"/>
  <c r="K63"/>
  <c r="L63"/>
  <c r="M63"/>
  <c r="N63"/>
  <c r="O63"/>
  <c r="P63"/>
  <c r="Q63"/>
  <c r="R63"/>
  <c r="S63"/>
  <c r="D63"/>
  <c r="P6" i="5"/>
  <c r="E12" i="4"/>
  <c r="E13"/>
  <c r="E14"/>
  <c r="E15"/>
  <c r="E16"/>
  <c r="E17"/>
  <c r="E18"/>
  <c r="E19"/>
  <c r="E20"/>
  <c r="E21"/>
  <c r="E22"/>
  <c r="E23"/>
  <c r="E24"/>
  <c r="E25"/>
  <c r="E26"/>
  <c r="E11"/>
  <c r="E58" i="1"/>
  <c r="F58"/>
  <c r="G58"/>
  <c r="H58"/>
  <c r="I58"/>
  <c r="J58"/>
  <c r="K58"/>
  <c r="L58"/>
  <c r="M58"/>
  <c r="N58"/>
  <c r="O58"/>
  <c r="P58"/>
  <c r="Q58"/>
  <c r="R58"/>
  <c r="S58"/>
  <c r="D58"/>
  <c r="E53"/>
  <c r="F53"/>
  <c r="G53"/>
  <c r="H53"/>
  <c r="I53"/>
  <c r="J53"/>
  <c r="K53"/>
  <c r="L53"/>
  <c r="M53"/>
  <c r="N53"/>
  <c r="O53"/>
  <c r="P53"/>
  <c r="Q53"/>
  <c r="R53"/>
  <c r="S53"/>
  <c r="D53"/>
  <c r="H7" i="5"/>
  <c r="H8"/>
  <c r="H9"/>
  <c r="H10"/>
  <c r="H11"/>
  <c r="H12"/>
  <c r="H13"/>
  <c r="H14"/>
  <c r="H15"/>
  <c r="H16"/>
  <c r="H17"/>
  <c r="H18"/>
  <c r="H19"/>
  <c r="H20"/>
  <c r="H21"/>
  <c r="H6"/>
  <c r="E43" i="1"/>
  <c r="F43"/>
  <c r="G43"/>
  <c r="H43"/>
  <c r="I43"/>
  <c r="J43"/>
  <c r="K43"/>
  <c r="L43"/>
  <c r="M43"/>
  <c r="N43"/>
  <c r="O43"/>
  <c r="P43"/>
  <c r="Q43"/>
  <c r="R43"/>
  <c r="S43"/>
  <c r="D43"/>
  <c r="E38"/>
  <c r="F38"/>
  <c r="G38"/>
  <c r="H38"/>
  <c r="I38"/>
  <c r="J38"/>
  <c r="K38"/>
  <c r="L38"/>
  <c r="M38"/>
  <c r="N38"/>
  <c r="O38"/>
  <c r="P38"/>
  <c r="Q38"/>
  <c r="R38"/>
  <c r="S38"/>
  <c r="D38"/>
  <c r="E33"/>
  <c r="F33"/>
  <c r="G33"/>
  <c r="H33"/>
  <c r="I33"/>
  <c r="J33"/>
  <c r="K33"/>
  <c r="L33"/>
  <c r="M33"/>
  <c r="N33"/>
  <c r="O33"/>
  <c r="P33"/>
  <c r="Q33"/>
  <c r="R33"/>
  <c r="S33"/>
  <c r="D33"/>
  <c r="D23"/>
  <c r="E23"/>
  <c r="F23"/>
  <c r="G23"/>
  <c r="H23"/>
  <c r="I23"/>
  <c r="J23"/>
  <c r="K23"/>
  <c r="L23"/>
  <c r="M23"/>
  <c r="N23"/>
  <c r="O23"/>
  <c r="P23"/>
  <c r="Q23"/>
  <c r="R23"/>
  <c r="S23"/>
  <c r="F7" i="5"/>
  <c r="F8"/>
  <c r="F9"/>
  <c r="F10"/>
  <c r="F11"/>
  <c r="F12"/>
  <c r="F13"/>
  <c r="F14"/>
  <c r="F15"/>
  <c r="F16"/>
  <c r="F17"/>
  <c r="F18"/>
  <c r="F19"/>
  <c r="F20"/>
  <c r="F21"/>
  <c r="F6"/>
  <c r="D18" i="1"/>
  <c r="J12" i="3"/>
  <c r="J13"/>
  <c r="J14"/>
  <c r="J15"/>
  <c r="J16"/>
  <c r="J17"/>
  <c r="J18"/>
  <c r="J19"/>
  <c r="J20"/>
  <c r="J21"/>
  <c r="J22"/>
  <c r="J23"/>
  <c r="J24"/>
  <c r="J25"/>
  <c r="J26"/>
  <c r="J11"/>
  <c r="D7" i="5"/>
  <c r="D8"/>
  <c r="D9"/>
  <c r="D10"/>
  <c r="D11"/>
  <c r="D12"/>
  <c r="D13"/>
  <c r="D14"/>
  <c r="D15"/>
  <c r="D16"/>
  <c r="D17"/>
  <c r="D18"/>
  <c r="D19"/>
  <c r="D20"/>
  <c r="D21"/>
  <c r="D6"/>
  <c r="S12" i="3"/>
  <c r="S13"/>
  <c r="S14"/>
  <c r="S15"/>
  <c r="S16"/>
  <c r="S17"/>
  <c r="S18"/>
  <c r="S19"/>
  <c r="S20"/>
  <c r="S21"/>
  <c r="S22"/>
  <c r="S23"/>
  <c r="S24"/>
  <c r="S25"/>
  <c r="S26"/>
  <c r="S11"/>
  <c r="D13" i="1"/>
  <c r="E18"/>
  <c r="F18"/>
  <c r="G18"/>
  <c r="H18"/>
  <c r="I18"/>
  <c r="J18"/>
  <c r="K18"/>
  <c r="L18"/>
  <c r="M18"/>
  <c r="N18"/>
  <c r="O18"/>
  <c r="P18"/>
  <c r="Q18"/>
  <c r="R18"/>
  <c r="S18"/>
  <c r="E13"/>
  <c r="F13"/>
  <c r="G13"/>
  <c r="H13"/>
  <c r="I13"/>
  <c r="J13"/>
  <c r="K13"/>
  <c r="L13"/>
  <c r="M13"/>
  <c r="N13"/>
  <c r="O13"/>
  <c r="P13"/>
  <c r="Q13"/>
  <c r="R13"/>
  <c r="S13"/>
  <c r="W18" i="5"/>
  <c r="J18"/>
  <c r="W16"/>
  <c r="J16"/>
  <c r="W13"/>
  <c r="J13"/>
  <c r="J20"/>
  <c r="W20"/>
  <c r="J15"/>
  <c r="W15"/>
  <c r="J6"/>
  <c r="W6"/>
  <c r="J7"/>
  <c r="W7"/>
  <c r="J8"/>
  <c r="W8"/>
  <c r="J9"/>
  <c r="W9"/>
  <c r="J10"/>
  <c r="W10"/>
  <c r="J11"/>
  <c r="W11"/>
  <c r="J12"/>
  <c r="W12"/>
  <c r="J14"/>
  <c r="W14"/>
  <c r="J17"/>
  <c r="W17"/>
  <c r="J19"/>
  <c r="W19"/>
  <c r="J21"/>
  <c r="W21"/>
  <c r="G11" i="3"/>
  <c r="P11"/>
  <c r="G12"/>
  <c r="P12"/>
  <c r="G13"/>
  <c r="P13"/>
  <c r="G14"/>
  <c r="P14"/>
  <c r="G15"/>
  <c r="P15"/>
  <c r="G16"/>
  <c r="P16"/>
  <c r="G17"/>
  <c r="P17"/>
  <c r="G18"/>
  <c r="P18"/>
  <c r="G19"/>
  <c r="P19"/>
  <c r="G20"/>
  <c r="P20"/>
  <c r="G21"/>
  <c r="P21"/>
  <c r="G22"/>
  <c r="P22"/>
  <c r="G23"/>
  <c r="P23"/>
  <c r="G24"/>
  <c r="P24"/>
  <c r="G25"/>
  <c r="P25"/>
  <c r="G26"/>
  <c r="P26"/>
</calcChain>
</file>

<file path=xl/sharedStrings.xml><?xml version="1.0" encoding="utf-8"?>
<sst xmlns="http://schemas.openxmlformats.org/spreadsheetml/2006/main" count="1049" uniqueCount="284">
  <si>
    <t>№ п/п</t>
  </si>
  <si>
    <t>Подраздел 1: Земли населенных пунктов</t>
  </si>
  <si>
    <t>1.1.</t>
  </si>
  <si>
    <t>1.2.</t>
  </si>
  <si>
    <t>1.3.</t>
  </si>
  <si>
    <t>1.4.</t>
  </si>
  <si>
    <t>1.5.</t>
  </si>
  <si>
    <t>Вид разрешенного использования</t>
  </si>
  <si>
    <t>Для земельных участков, предоставленных для проектирования и строительства жилых домов многоэтажной и повышенной этажности застройки</t>
  </si>
  <si>
    <t>Для земельных участков, предоставленных для индивидуального жилищного строительства</t>
  </si>
  <si>
    <t>Для земельных участков под объектами приема, хранения и утилизации неметаллических отходов: резины, текстильных материалов, бумаги и картона, лома стекла и пластмасс</t>
  </si>
  <si>
    <t>Для земельных участков, предоставленных садоводческим, огородническим и дачным некоммерческим объединениям граждан, физическим лицам для садоводства, огородничества</t>
  </si>
  <si>
    <t>Для земельных участков, предоставленных гаражно-строительным кооперативам, физическим лицам для размещения индивидуальных гаражей и хозяйственных построек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</si>
  <si>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</si>
  <si>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</si>
  <si>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</si>
  <si>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</si>
  <si>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</si>
  <si>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</si>
  <si>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</si>
  <si>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</si>
  <si>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</si>
  <si>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</si>
  <si>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</si>
  <si>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</si>
  <si>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Для земельных участков под объектами транспорта, под автозаправочными и газонаполнительными станциями (за исключением земельных участков под предприятиями автосервиса, гаражами и автостоянками, автодорожными вокзалами, автостанциями)</t>
  </si>
  <si>
    <t>Для земельных участков под объектами автосервиса и автостоянок</t>
  </si>
  <si>
    <t>Для земельных участков под стоянками такси</t>
  </si>
  <si>
    <t>Для земельных участков под объектами образования, здравоохранения, социального обеспечения, физической культуры и спорта, культуры, искусства</t>
  </si>
  <si>
    <t>Для земельных участков под объектами коммунального хозяйства</t>
  </si>
  <si>
    <t>Для земельных участков под административно-управленческими объектами и земель предприятий, организаций, учреждений финансирования, кредитования, страхования, ломбардов, пунктов обмена валют</t>
  </si>
  <si>
    <t>Для земельных участков под частными охранными организациями</t>
  </si>
  <si>
    <t>Для земельных участков под линиями электропередачи, линиями связи, нефтепроводов, газопроводов на период строительства</t>
  </si>
  <si>
    <t>Для земельных участков под линиями электропередач, линий связи, нефтепроводов, газопроводов, ШРП, ГРП</t>
  </si>
  <si>
    <t>Для земельных участков под объектами связи (кроме объектов почтовой связи)</t>
  </si>
  <si>
    <t>Для земельных участков под объектами почтовой связи</t>
  </si>
  <si>
    <t>-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</si>
  <si>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</si>
  <si>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</si>
  <si>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</si>
  <si>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</si>
  <si>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</si>
  <si>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</si>
  <si>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</si>
  <si>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</si>
  <si>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</si>
  <si>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</si>
  <si>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</si>
  <si>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</si>
  <si>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</si>
  <si>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</si>
  <si>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</si>
  <si>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</si>
  <si>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Для земельных участков под промышленными объектами</t>
  </si>
  <si>
    <t>Для земельных участков, используемых под рынки, ярмарки, выносную торговлю, торговые ряды</t>
  </si>
  <si>
    <t>Для земельных участков под проектирование, строительство и эксплуатацию объектов стационарной торговли</t>
  </si>
  <si>
    <t>За земельные участки под временными сооружениями</t>
  </si>
  <si>
    <t>Земельные участки для размещения аптек и аптечных пунктов</t>
  </si>
  <si>
    <t>Для земельных участков, предоставленных для разработки карьеров и добычи полезных ископаемых</t>
  </si>
  <si>
    <t>Для земельных участков под объектами бытового обслуживания населения</t>
  </si>
  <si>
    <t>Для земельных участков под объектами общественного питания</t>
  </si>
  <si>
    <t>Для земельных участков под интернет-кафе и ночные клубы</t>
  </si>
  <si>
    <t>Земли полигонов промышленных и бытовых отходов</t>
  </si>
  <si>
    <t>Под обособленными водными объектами</t>
  </si>
  <si>
    <t>Земельные участки в границах публичных сервитутов</t>
  </si>
  <si>
    <t>Земельные участки, предназначенные для размещения автодорожных вокзалов и автостанций</t>
  </si>
  <si>
    <t>Земельные участки под объектами гидротехнических сооружений</t>
  </si>
  <si>
    <t>Земельные участки под полосами отвода водоемов, каналов и коллекторов, набережные</t>
  </si>
  <si>
    <t>1.34.</t>
  </si>
  <si>
    <t>1.36.</t>
  </si>
  <si>
    <t>1.37.</t>
  </si>
  <si>
    <t>Подраздел 2: Земли промышленности и иного специального назначения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</si>
  <si>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</si>
  <si>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</si>
  <si>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</si>
  <si>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</si>
  <si>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</si>
  <si>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</si>
  <si>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</si>
  <si>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</si>
  <si>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</si>
  <si>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</si>
  <si>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</si>
  <si>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</si>
  <si>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</si>
  <si>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</si>
  <si>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Подраздел 3: Земли сельскохозяйственного назначения</t>
  </si>
  <si>
    <t>3.1.</t>
  </si>
  <si>
    <t>3.2.</t>
  </si>
  <si>
    <t>3.3.</t>
  </si>
  <si>
    <t>Для земельных участков под лесами, древесно-кустарниковой растительностью, не входящей в лесной фонд (в том числе городскими лесами, лесопарками, парками, скверами, бульварами)</t>
  </si>
  <si>
    <t>Для земельных участков, предоставленных для ведения личного подсобного хозяйства</t>
  </si>
  <si>
    <t>Для иных земельных участков</t>
  </si>
  <si>
    <t>Земельные участки для разработки карьеров и добычи полезных ископаемых</t>
  </si>
  <si>
    <t>Земельные участки под гостиничными комплексами</t>
  </si>
  <si>
    <t>Земельные участки, используемые для производственных целей</t>
  </si>
  <si>
    <t>Земельные участки, используемые для объектов транспорта и связи</t>
  </si>
  <si>
    <t>Земельные участки, используемые для объектов энергетики</t>
  </si>
  <si>
    <t>Земельные участки, используемые под автозаправочными станциями</t>
  </si>
  <si>
    <t>Земельные участки, используемые под газонаполнительными станциями</t>
  </si>
  <si>
    <t>Земельные участки под водозаборными сооружениями</t>
  </si>
  <si>
    <t>Земельные участки, используемые под объекты автосервиса</t>
  </si>
  <si>
    <t>Земельные участки, используемые под объекты общественного питания и торговли</t>
  </si>
  <si>
    <t>Земельные участки под объектами коммунального хозяйства</t>
  </si>
  <si>
    <t>Земельные участки под путями сообщения (дороги, железные дороги и пр.), их конструктивных элементов и дорожных</t>
  </si>
  <si>
    <t>Для иных видов</t>
  </si>
  <si>
    <t>Пашни</t>
  </si>
  <si>
    <t>Сенокосы</t>
  </si>
  <si>
    <t>Пастбища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</si>
  <si>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</si>
  <si>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</si>
  <si>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</si>
  <si>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</si>
  <si>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</si>
  <si>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</si>
  <si>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</si>
  <si>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</si>
  <si>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</si>
  <si>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</si>
  <si>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Подраздел 4: Земли особо охраняемых объектов</t>
  </si>
  <si>
    <t>4.1.</t>
  </si>
  <si>
    <t>4.2.</t>
  </si>
  <si>
    <t>4.3.</t>
  </si>
  <si>
    <t>Залежи</t>
  </si>
  <si>
    <t>Под многолетними насаждениями, садами (для использования в целях извлечения прибыли)</t>
  </si>
  <si>
    <t>Под сельскохозяйственными постройками</t>
  </si>
  <si>
    <t>Под замкнутыми водоемами</t>
  </si>
  <si>
    <t>Земельные участки под гидротехническими сооружениями</t>
  </si>
  <si>
    <t>Под строениями, используемыми для целей животноводства</t>
  </si>
  <si>
    <t>Земельные участки, используемые под сады, огороды, личное подсобное хозяйство</t>
  </si>
  <si>
    <t>Земельные участки для производственных сельскохозяйственных целей</t>
  </si>
  <si>
    <t>Земельные участки под линиями электропередачи, линиями связи (в т.ч. линейно-кабельными сооружениями), нефтепроводами, газопроводами, иными трубопроводами и сооружениями для их эксплуатации</t>
  </si>
  <si>
    <t>Прочие земли, в том числе древесно-кустарниковые насаждения, дороги, овраги, болота и пр.</t>
  </si>
  <si>
    <t>Земельные участки, предназначенные для размещения объектов рекреационного и лечебно-оздоровительного назначения</t>
  </si>
  <si>
    <t>Прочие земельные участки</t>
  </si>
  <si>
    <t>Для земельных участков под объектами материально-технического, продовольственного снабжения</t>
  </si>
  <si>
    <t>Земельные участки домов рыболовов и охотников</t>
  </si>
  <si>
    <t>Арендная ставка в процентах по указанным поселениям</t>
  </si>
  <si>
    <t>Березняговское</t>
  </si>
  <si>
    <t>Бычковское</t>
  </si>
  <si>
    <t>Красноселовское</t>
  </si>
  <si>
    <t>Краснофлотское</t>
  </si>
  <si>
    <t>Новолиманское</t>
  </si>
  <si>
    <t>Новобогородицкое</t>
  </si>
  <si>
    <t>Новотроицкое</t>
  </si>
  <si>
    <t>Петропавловское</t>
  </si>
  <si>
    <t>Песковское</t>
  </si>
  <si>
    <t>Старокриушанское</t>
  </si>
  <si>
    <t>Страромеловатское</t>
  </si>
  <si>
    <t>ООО"Бычковское</t>
  </si>
  <si>
    <t>АОЗТ "Рассвет"</t>
  </si>
  <si>
    <t>СХА "Новый Лиман"</t>
  </si>
  <si>
    <t>СХА "Тихий Дон"</t>
  </si>
  <si>
    <t>АКХ "Старо-криушанская"</t>
  </si>
  <si>
    <t>АОЗТ "Труд"</t>
  </si>
  <si>
    <t>СХА "Дружба"</t>
  </si>
  <si>
    <t>СХА "1 Мая"</t>
  </si>
  <si>
    <t>СХА "Заря"</t>
  </si>
  <si>
    <t>а</t>
  </si>
  <si>
    <t>б</t>
  </si>
  <si>
    <t>в</t>
  </si>
  <si>
    <t>г</t>
  </si>
  <si>
    <t>д</t>
  </si>
  <si>
    <t>Сравнительный анализ ставок земельного налога   по Петропавловскому  муниципальному району в процентах от кадастровой стоимости .</t>
  </si>
  <si>
    <t>наименование поселения, хозяйства</t>
  </si>
  <si>
    <t>земли с\х назначения</t>
  </si>
  <si>
    <t>з е м л и     н а с е л е н н ы х    п у н к т о в</t>
  </si>
  <si>
    <t xml:space="preserve">кадастр. Стоимость                                          </t>
  </si>
  <si>
    <t xml:space="preserve">  ставка ЗН   в % от кадастр. стоим.   </t>
  </si>
  <si>
    <t xml:space="preserve">в и д ы     ф у н к ц и о н а л ь н о г о     и с п о л ь з о в а н и я    з е м е л ь </t>
  </si>
  <si>
    <t>Земли под домами</t>
  </si>
  <si>
    <t>Под объекты торговли</t>
  </si>
  <si>
    <t>С/х использования  личное подсобное хозяйство</t>
  </si>
  <si>
    <t>Промышленные объекты</t>
  </si>
  <si>
    <t xml:space="preserve">ставка ЗН в % </t>
  </si>
  <si>
    <t xml:space="preserve">кадастр Стоимость                                          </t>
  </si>
  <si>
    <t>Сумма налога за 1 кв.м.  Рублей</t>
  </si>
  <si>
    <t xml:space="preserve">  ставка ЗН   в % </t>
  </si>
  <si>
    <t xml:space="preserve">  ставка ЗН в % </t>
  </si>
  <si>
    <t xml:space="preserve">  руб\ га</t>
  </si>
  <si>
    <t>2011г.</t>
  </si>
  <si>
    <t>Налог за 1 га Рублей</t>
  </si>
  <si>
    <t>Налог за 5,5 га (1 пай)  Рублей</t>
  </si>
  <si>
    <t xml:space="preserve">  руб\ кв. м</t>
  </si>
  <si>
    <t>Бычок</t>
  </si>
  <si>
    <t>Замостье</t>
  </si>
  <si>
    <t>Краснофлотсккое</t>
  </si>
  <si>
    <t>с. Новый Лиман</t>
  </si>
  <si>
    <t>Тихий Дон</t>
  </si>
  <si>
    <t>Новобогородицк</t>
  </si>
  <si>
    <t>Старокриушанская</t>
  </si>
  <si>
    <t>Труд</t>
  </si>
  <si>
    <t>Дружба</t>
  </si>
  <si>
    <t>1 Мая</t>
  </si>
  <si>
    <t xml:space="preserve">   Заря</t>
  </si>
  <si>
    <t>приложение  1</t>
  </si>
  <si>
    <t>лист 2</t>
  </si>
  <si>
    <t>наименование поселения</t>
  </si>
  <si>
    <t xml:space="preserve">з е м л и     п о с е л е н и й  </t>
  </si>
  <si>
    <t>Объект адм. Управления</t>
  </si>
  <si>
    <t>Объекты образования</t>
  </si>
  <si>
    <t>Лесные в поселениях</t>
  </si>
  <si>
    <t>Обособл. водным</t>
  </si>
  <si>
    <t>Прочие</t>
  </si>
  <si>
    <t>Кадаст стоимость  руб/кв.м.</t>
  </si>
  <si>
    <t>Ставка ЗН в %</t>
  </si>
  <si>
    <t>2007г.</t>
  </si>
  <si>
    <t>2008г.</t>
  </si>
  <si>
    <t>с. Бычок</t>
  </si>
  <si>
    <t>с. Замостье</t>
  </si>
  <si>
    <t>с. Красный Флот</t>
  </si>
  <si>
    <t xml:space="preserve">    Тихий Дон</t>
  </si>
  <si>
    <t>с. Старая Криуша</t>
  </si>
  <si>
    <t xml:space="preserve">   Труд</t>
  </si>
  <si>
    <t>Старомеловатск</t>
  </si>
  <si>
    <t xml:space="preserve">  Заря</t>
  </si>
  <si>
    <t>Кадастровая стоимость земель населенных пунктов Петропавловского района в 2011 году</t>
  </si>
  <si>
    <t xml:space="preserve">№ </t>
  </si>
  <si>
    <t>Поселение</t>
  </si>
  <si>
    <t>Номера видов разрешенного использования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</si>
  <si>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</si>
  <si>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</si>
  <si>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</si>
  <si>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</si>
  <si>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</si>
  <si>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</si>
  <si>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</si>
  <si>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</si>
  <si>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</si>
  <si>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</si>
  <si>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</si>
  <si>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</si>
  <si>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</si>
  <si>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</si>
  <si>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</si>
  <si>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руб/кв.м</t>
  </si>
  <si>
    <t>налог</t>
  </si>
  <si>
    <t>16</t>
  </si>
  <si>
    <t>17</t>
  </si>
  <si>
    <t>18</t>
  </si>
  <si>
    <t>Петропавловка</t>
  </si>
  <si>
    <t xml:space="preserve"> - </t>
  </si>
  <si>
    <t>02</t>
  </si>
  <si>
    <t>Березняги</t>
  </si>
  <si>
    <t>03</t>
  </si>
  <si>
    <t>04</t>
  </si>
  <si>
    <t>05</t>
  </si>
  <si>
    <t>Красноселовка</t>
  </si>
  <si>
    <t>06</t>
  </si>
  <si>
    <t>09</t>
  </si>
  <si>
    <t>Новый Лиман</t>
  </si>
  <si>
    <t>Глубокое</t>
  </si>
  <si>
    <t>Пески</t>
  </si>
  <si>
    <t>Старая Криуша</t>
  </si>
  <si>
    <t>Старая Меловая</t>
  </si>
  <si>
    <t>х. Индычий</t>
  </si>
  <si>
    <t>Итого по муниципальному району</t>
  </si>
  <si>
    <t>Примечание: Налог  по 1, 2, 15  РВИ - 0,3 % за 1 сотку, остальные - 1,5 % за 1 сотку от кадастровой стоимости</t>
  </si>
  <si>
    <t>ООО"Бычковское"</t>
  </si>
  <si>
    <t>Примечание:</t>
  </si>
  <si>
    <t xml:space="preserve"> - действующая арендная ставка в 2010 году</t>
  </si>
  <si>
    <t xml:space="preserve"> - в рублях за квадратный метр по действующей ставке</t>
  </si>
  <si>
    <t xml:space="preserve"> - увеличение (в %) размера арендной платы в 2011 году по сравнению с 2010 годом</t>
  </si>
  <si>
    <t xml:space="preserve"> - предлагаемая арендная ставка на 2011 год</t>
  </si>
  <si>
    <t xml:space="preserve"> - в рублях за квадратный метр по предлагаемой ставке</t>
  </si>
  <si>
    <t>труд</t>
  </si>
  <si>
    <t>Приложение к приказу зепартамента имущественный</t>
  </si>
  <si>
    <t>и земельных отношений Воронежской области</t>
  </si>
  <si>
    <t>от "___" ______________ 2011 года № _______</t>
  </si>
  <si>
    <t>Арендные ставки за пользование земельными участками, государстувенная собственность на которые не разграничена, на территории Петропавловского муниципального района Воронежской области</t>
  </si>
  <si>
    <t>Земельные участки под объектами сотовой связи</t>
  </si>
  <si>
    <t>Под объектами сотовой связи</t>
  </si>
  <si>
    <t>1.35.1</t>
  </si>
  <si>
    <t>Для земельных участков сельскохозяйственного использования: пашня</t>
  </si>
  <si>
    <t>1.35.2.</t>
  </si>
  <si>
    <t>Для земельных участков сельскохозяйственного использования: сенокосы</t>
  </si>
  <si>
    <t>1.35.3.</t>
  </si>
  <si>
    <t>Для земельных участков сельскохозяйственного использования: пастбища</t>
  </si>
  <si>
    <t>1.35.4.</t>
  </si>
  <si>
    <t>Для земельных участков сельскохозяйственного использования: под объектами животновоодства</t>
  </si>
  <si>
    <t>1.35.1.</t>
  </si>
  <si>
    <t>Для земельных участков сельскохозяйственного использования: под объекты животноводства</t>
  </si>
  <si>
    <t>Приложение к приказу департамента имущественных</t>
  </si>
  <si>
    <t>от 05.05.2011 № 643</t>
  </si>
</sst>
</file>

<file path=xl/styles.xml><?xml version="1.0" encoding="utf-8"?>
<styleSheet xmlns="http://schemas.openxmlformats.org/spreadsheetml/2006/main">
  <numFmts count="3">
    <numFmt numFmtId="164" formatCode="#\ ##0.00"/>
    <numFmt numFmtId="165" formatCode="0.0"/>
    <numFmt numFmtId="166" formatCode="###############\ ##0.00"/>
  </numFmts>
  <fonts count="22">
    <font>
      <sz val="10"/>
      <name val="Arial"/>
    </font>
    <font>
      <sz val="10"/>
      <name val="Arial"/>
    </font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u/>
      <sz val="12"/>
      <name val="Arial Cyr"/>
      <charset val="204"/>
    </font>
    <font>
      <sz val="8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Arial"/>
    </font>
    <font>
      <b/>
      <sz val="10"/>
      <color indexed="10"/>
      <name val="Arial"/>
    </font>
    <font>
      <b/>
      <sz val="10"/>
      <color indexed="48"/>
      <name val="Arial"/>
    </font>
    <font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6" fillId="0" borderId="0"/>
    <xf numFmtId="0" fontId="1" fillId="0" borderId="0"/>
  </cellStyleXfs>
  <cellXfs count="244"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 inden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inden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 indent="1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textRotation="90"/>
    </xf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6" fillId="0" borderId="0" xfId="1"/>
    <xf numFmtId="0" fontId="9" fillId="0" borderId="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wrapText="1"/>
    </xf>
    <xf numFmtId="0" fontId="11" fillId="0" borderId="8" xfId="1" applyFont="1" applyBorder="1" applyAlignment="1">
      <alignment horizontal="center" vertical="center" wrapText="1"/>
    </xf>
    <xf numFmtId="0" fontId="8" fillId="0" borderId="2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2" fillId="0" borderId="1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wrapText="1"/>
    </xf>
    <xf numFmtId="0" fontId="11" fillId="0" borderId="0" xfId="1" applyFont="1" applyBorder="1"/>
    <xf numFmtId="0" fontId="13" fillId="0" borderId="0" xfId="1" applyFont="1"/>
    <xf numFmtId="0" fontId="14" fillId="0" borderId="0" xfId="1" applyFont="1"/>
    <xf numFmtId="0" fontId="7" fillId="0" borderId="0" xfId="1" applyFont="1"/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wrapText="1"/>
    </xf>
    <xf numFmtId="0" fontId="7" fillId="0" borderId="9" xfId="1" applyFont="1" applyBorder="1"/>
    <xf numFmtId="0" fontId="7" fillId="0" borderId="9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7" fillId="0" borderId="1" xfId="1" applyFont="1" applyBorder="1" applyAlignment="1">
      <alignment vertical="center" wrapText="1"/>
    </xf>
    <xf numFmtId="0" fontId="1" fillId="0" borderId="10" xfId="2" applyBorder="1" applyAlignment="1">
      <alignment wrapText="1"/>
    </xf>
    <xf numFmtId="0" fontId="15" fillId="0" borderId="10" xfId="2" applyFont="1" applyBorder="1" applyAlignment="1">
      <alignment horizontal="center" wrapText="1"/>
    </xf>
    <xf numFmtId="0" fontId="1" fillId="0" borderId="0" xfId="2"/>
    <xf numFmtId="0" fontId="1" fillId="0" borderId="0" xfId="2" applyBorder="1"/>
    <xf numFmtId="0" fontId="1" fillId="0" borderId="11" xfId="2" applyBorder="1"/>
    <xf numFmtId="0" fontId="16" fillId="0" borderId="11" xfId="2" applyFont="1" applyBorder="1" applyAlignment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top"/>
    </xf>
    <xf numFmtId="0" fontId="17" fillId="0" borderId="11" xfId="2" applyFont="1" applyBorder="1" applyAlignment="1">
      <alignment horizontal="center" wrapText="1"/>
    </xf>
    <xf numFmtId="0" fontId="15" fillId="0" borderId="11" xfId="2" applyFont="1" applyBorder="1" applyAlignment="1">
      <alignment horizontal="center" wrapText="1"/>
    </xf>
    <xf numFmtId="49" fontId="1" fillId="0" borderId="11" xfId="2" applyNumberFormat="1" applyBorder="1" applyAlignment="1">
      <alignment horizontal="center" wrapText="1"/>
    </xf>
    <xf numFmtId="0" fontId="18" fillId="0" borderId="11" xfId="2" applyFont="1" applyBorder="1" applyAlignment="1">
      <alignment wrapText="1"/>
    </xf>
    <xf numFmtId="164" fontId="1" fillId="0" borderId="11" xfId="2" applyNumberFormat="1" applyBorder="1" applyAlignment="1">
      <alignment horizontal="center" wrapText="1"/>
    </xf>
    <xf numFmtId="164" fontId="1" fillId="0" borderId="11" xfId="2" applyNumberFormat="1" applyBorder="1" applyAlignment="1">
      <alignment wrapText="1"/>
    </xf>
    <xf numFmtId="0" fontId="1" fillId="0" borderId="11" xfId="2" applyBorder="1" applyAlignment="1">
      <alignment horizontal="center" wrapText="1"/>
    </xf>
    <xf numFmtId="0" fontId="15" fillId="0" borderId="11" xfId="2" applyFont="1" applyBorder="1" applyAlignment="1">
      <alignment wrapText="1"/>
    </xf>
    <xf numFmtId="164" fontId="15" fillId="0" borderId="11" xfId="2" applyNumberFormat="1" applyFont="1" applyBorder="1" applyAlignment="1">
      <alignment horizontal="center" wrapText="1"/>
    </xf>
    <xf numFmtId="164" fontId="15" fillId="0" borderId="11" xfId="2" applyNumberFormat="1" applyFont="1" applyBorder="1" applyAlignment="1">
      <alignment wrapText="1"/>
    </xf>
    <xf numFmtId="164" fontId="15" fillId="0" borderId="0" xfId="2" applyNumberFormat="1" applyFont="1" applyBorder="1" applyAlignment="1">
      <alignment wrapText="1"/>
    </xf>
    <xf numFmtId="0" fontId="1" fillId="0" borderId="0" xfId="2" applyAlignment="1">
      <alignment wrapText="1"/>
    </xf>
    <xf numFmtId="164" fontId="1" fillId="2" borderId="11" xfId="2" applyNumberForma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1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2" fontId="9" fillId="0" borderId="1" xfId="1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center" vertical="top"/>
    </xf>
    <xf numFmtId="1" fontId="4" fillId="0" borderId="3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/>
    </xf>
    <xf numFmtId="0" fontId="4" fillId="0" borderId="14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2" fillId="0" borderId="0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indent="2"/>
    </xf>
    <xf numFmtId="2" fontId="6" fillId="0" borderId="0" xfId="1" applyNumberFormat="1"/>
    <xf numFmtId="2" fontId="9" fillId="0" borderId="1" xfId="1" applyNumberFormat="1" applyFont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vertical="top"/>
    </xf>
    <xf numFmtId="2" fontId="4" fillId="0" borderId="3" xfId="0" applyNumberFormat="1" applyFont="1" applyFill="1" applyBorder="1" applyAlignment="1" applyProtection="1">
      <alignment horizontal="center" vertical="top"/>
    </xf>
    <xf numFmtId="165" fontId="4" fillId="0" borderId="3" xfId="0" applyNumberFormat="1" applyFont="1" applyFill="1" applyBorder="1" applyAlignment="1" applyProtection="1">
      <alignment horizontal="center" vertical="top"/>
    </xf>
    <xf numFmtId="166" fontId="1" fillId="0" borderId="11" xfId="2" applyNumberFormat="1" applyBorder="1" applyAlignment="1">
      <alignment wrapText="1"/>
    </xf>
    <xf numFmtId="166" fontId="4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 inden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vertical="top"/>
    </xf>
    <xf numFmtId="0" fontId="4" fillId="0" borderId="26" xfId="0" applyFont="1" applyBorder="1" applyAlignment="1">
      <alignment horizontal="center" textRotation="90"/>
    </xf>
    <xf numFmtId="2" fontId="9" fillId="0" borderId="13" xfId="1" applyNumberFormat="1" applyFont="1" applyFill="1" applyBorder="1" applyAlignment="1">
      <alignment horizontal="center" wrapText="1"/>
    </xf>
    <xf numFmtId="164" fontId="1" fillId="0" borderId="22" xfId="2" applyNumberFormat="1" applyBorder="1" applyAlignment="1">
      <alignment horizontal="center" wrapText="1"/>
    </xf>
    <xf numFmtId="165" fontId="4" fillId="0" borderId="13" xfId="0" applyNumberFormat="1" applyFont="1" applyFill="1" applyBorder="1" applyAlignment="1" applyProtection="1">
      <alignment horizontal="center" vertical="top"/>
    </xf>
    <xf numFmtId="164" fontId="4" fillId="0" borderId="13" xfId="0" applyNumberFormat="1" applyFont="1" applyFill="1" applyBorder="1" applyAlignment="1" applyProtection="1">
      <alignment horizontal="center" vertical="top"/>
    </xf>
    <xf numFmtId="0" fontId="4" fillId="0" borderId="17" xfId="0" applyNumberFormat="1" applyFont="1" applyFill="1" applyBorder="1" applyAlignment="1" applyProtection="1">
      <alignment horizontal="center" vertical="top"/>
    </xf>
    <xf numFmtId="0" fontId="4" fillId="0" borderId="17" xfId="0" applyFont="1" applyFill="1" applyBorder="1" applyAlignment="1" applyProtection="1">
      <alignment horizontal="center" vertical="top"/>
    </xf>
    <xf numFmtId="164" fontId="4" fillId="0" borderId="17" xfId="0" applyNumberFormat="1" applyFont="1" applyFill="1" applyBorder="1" applyAlignment="1" applyProtection="1">
      <alignment horizontal="center" vertical="top"/>
    </xf>
    <xf numFmtId="1" fontId="4" fillId="0" borderId="17" xfId="0" applyNumberFormat="1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horizontal="center" vertical="top"/>
    </xf>
    <xf numFmtId="1" fontId="4" fillId="0" borderId="13" xfId="0" applyNumberFormat="1" applyFont="1" applyFill="1" applyBorder="1" applyAlignment="1" applyProtection="1">
      <alignment horizontal="center" vertical="top"/>
    </xf>
    <xf numFmtId="2" fontId="4" fillId="0" borderId="13" xfId="0" applyNumberFormat="1" applyFont="1" applyFill="1" applyBorder="1" applyAlignment="1" applyProtection="1">
      <alignment horizontal="center" vertical="top"/>
    </xf>
    <xf numFmtId="0" fontId="4" fillId="0" borderId="13" xfId="0" applyNumberFormat="1" applyFont="1" applyFill="1" applyBorder="1" applyAlignment="1" applyProtection="1">
      <alignment horizontal="left" vertical="top" indent="2"/>
    </xf>
    <xf numFmtId="2" fontId="4" fillId="0" borderId="17" xfId="0" applyNumberFormat="1" applyFont="1" applyFill="1" applyBorder="1" applyAlignment="1" applyProtection="1">
      <alignment horizontal="center" vertical="top"/>
    </xf>
    <xf numFmtId="165" fontId="4" fillId="0" borderId="17" xfId="0" applyNumberFormat="1" applyFont="1" applyFill="1" applyBorder="1" applyAlignment="1" applyProtection="1">
      <alignment horizontal="center" vertical="top"/>
    </xf>
    <xf numFmtId="166" fontId="4" fillId="0" borderId="13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textRotation="90"/>
    </xf>
    <xf numFmtId="164" fontId="1" fillId="0" borderId="28" xfId="2" applyNumberForma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12" xfId="0" applyNumberFormat="1" applyFont="1" applyFill="1" applyBorder="1" applyAlignment="1" applyProtection="1">
      <alignment vertical="top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4" fillId="0" borderId="29" xfId="0" applyFont="1" applyBorder="1" applyAlignment="1">
      <alignment horizontal="center" textRotation="90"/>
    </xf>
    <xf numFmtId="0" fontId="4" fillId="0" borderId="30" xfId="0" applyFont="1" applyBorder="1" applyAlignment="1">
      <alignment horizontal="center" textRotation="90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/>
    </xf>
    <xf numFmtId="0" fontId="4" fillId="0" borderId="16" xfId="0" applyNumberFormat="1" applyFont="1" applyFill="1" applyBorder="1" applyAlignment="1" applyProtection="1">
      <alignment horizontal="center" vertical="top"/>
    </xf>
    <xf numFmtId="0" fontId="4" fillId="0" borderId="19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1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29" xfId="0" applyFont="1" applyBorder="1" applyAlignment="1">
      <alignment horizontal="center" textRotation="90" wrapText="1"/>
    </xf>
    <xf numFmtId="0" fontId="4" fillId="0" borderId="30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3" borderId="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3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left" vertical="top" indent="15"/>
    </xf>
    <xf numFmtId="0" fontId="4" fillId="0" borderId="7" xfId="0" applyNumberFormat="1" applyFont="1" applyFill="1" applyBorder="1" applyAlignment="1" applyProtection="1">
      <alignment horizontal="left" vertical="top" indent="15"/>
    </xf>
    <xf numFmtId="0" fontId="4" fillId="0" borderId="12" xfId="0" applyNumberFormat="1" applyFont="1" applyFill="1" applyBorder="1" applyAlignment="1" applyProtection="1">
      <alignment horizontal="left" vertical="top" indent="15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8" fillId="0" borderId="13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0" fontId="9" fillId="0" borderId="13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wrapText="1"/>
    </xf>
    <xf numFmtId="0" fontId="16" fillId="0" borderId="22" xfId="2" applyFont="1" applyBorder="1" applyAlignment="1">
      <alignment horizontal="center" wrapText="1"/>
    </xf>
    <xf numFmtId="0" fontId="16" fillId="0" borderId="23" xfId="2" applyFont="1" applyBorder="1" applyAlignment="1">
      <alignment horizontal="center" wrapText="1"/>
    </xf>
    <xf numFmtId="0" fontId="19" fillId="2" borderId="24" xfId="2" applyFont="1" applyFill="1" applyBorder="1" applyAlignment="1">
      <alignment horizontal="left" wrapText="1"/>
    </xf>
    <xf numFmtId="0" fontId="15" fillId="0" borderId="5" xfId="2" applyFont="1" applyBorder="1" applyAlignment="1">
      <alignment horizontal="center" wrapText="1"/>
    </xf>
    <xf numFmtId="0" fontId="1" fillId="0" borderId="11" xfId="2" applyBorder="1"/>
    <xf numFmtId="0" fontId="1" fillId="0" borderId="5" xfId="2" applyBorder="1"/>
    <xf numFmtId="0" fontId="0" fillId="0" borderId="0" xfId="0" applyNumberFormat="1" applyFill="1" applyBorder="1" applyAlignment="1" applyProtection="1">
      <alignment horizontal="right" vertical="top"/>
    </xf>
  </cellXfs>
  <cellStyles count="3">
    <cellStyle name="Обычный" xfId="0" builtinId="0"/>
    <cellStyle name="Обычный_Общая о зем налоге 2009г." xfId="1"/>
    <cellStyle name="Обычный_Средние значения оценки земель поселений 2011 год Петропавловский муниципальный район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5"/>
  <sheetViews>
    <sheetView tabSelected="1" view="pageBreakPreview" topLeftCell="B1" zoomScale="68" zoomScaleSheetLayoutView="68" workbookViewId="0">
      <selection activeCell="R4" sqref="R4"/>
    </sheetView>
  </sheetViews>
  <sheetFormatPr defaultRowHeight="12.75"/>
  <cols>
    <col min="1" max="1" width="7.5703125" style="18" customWidth="1"/>
    <col min="2" max="2" width="72.140625" style="18" customWidth="1"/>
    <col min="3" max="3" width="8.5703125" style="18" customWidth="1"/>
    <col min="4" max="4" width="7.85546875" style="18" customWidth="1"/>
    <col min="5" max="5" width="8.140625" style="18" customWidth="1"/>
    <col min="6" max="6" width="7.85546875" style="18" customWidth="1"/>
    <col min="7" max="7" width="9.42578125" style="18" customWidth="1"/>
    <col min="8" max="8" width="8.7109375" style="18" customWidth="1"/>
    <col min="9" max="9" width="7.42578125" style="18" customWidth="1"/>
    <col min="10" max="11" width="9" style="18" customWidth="1"/>
    <col min="12" max="12" width="7.42578125" style="18" customWidth="1"/>
    <col min="13" max="13" width="8.7109375" style="18" customWidth="1"/>
    <col min="14" max="14" width="9.5703125" style="18" customWidth="1"/>
    <col min="15" max="15" width="10.140625" style="18" customWidth="1"/>
    <col min="16" max="16" width="8.5703125" style="18" customWidth="1"/>
    <col min="17" max="17" width="7.28515625" style="18" customWidth="1"/>
    <col min="18" max="18" width="6.85546875" style="18" customWidth="1"/>
    <col min="19" max="16384" width="9.140625" style="18"/>
  </cols>
  <sheetData>
    <row r="1" spans="1:18">
      <c r="R1" s="125" t="s">
        <v>282</v>
      </c>
    </row>
    <row r="2" spans="1:18">
      <c r="R2" s="19" t="s">
        <v>267</v>
      </c>
    </row>
    <row r="3" spans="1:18">
      <c r="R3" s="243" t="s">
        <v>283</v>
      </c>
    </row>
    <row r="4" spans="1:18">
      <c r="R4" s="19"/>
    </row>
    <row r="5" spans="1:18" ht="35.25" customHeight="1">
      <c r="B5" s="143" t="s">
        <v>269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9"/>
    </row>
    <row r="6" spans="1:18" ht="15.75" customHeight="1">
      <c r="C6" s="19"/>
      <c r="D6" s="19"/>
    </row>
    <row r="7" spans="1:18" ht="12.75" customHeight="1">
      <c r="A7" s="159" t="s">
        <v>0</v>
      </c>
      <c r="B7" s="159" t="s">
        <v>7</v>
      </c>
      <c r="C7" s="160" t="s">
        <v>137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/>
    </row>
    <row r="8" spans="1:18" ht="111" customHeight="1">
      <c r="A8" s="159"/>
      <c r="B8" s="159"/>
      <c r="C8" s="89" t="s">
        <v>138</v>
      </c>
      <c r="D8" s="141" t="s">
        <v>139</v>
      </c>
      <c r="E8" s="142"/>
      <c r="F8" s="11" t="s">
        <v>140</v>
      </c>
      <c r="G8" s="11" t="s">
        <v>141</v>
      </c>
      <c r="H8" s="156" t="s">
        <v>142</v>
      </c>
      <c r="I8" s="157"/>
      <c r="J8" s="11" t="s">
        <v>143</v>
      </c>
      <c r="K8" s="11" t="s">
        <v>144</v>
      </c>
      <c r="L8" s="11" t="s">
        <v>145</v>
      </c>
      <c r="M8" s="11" t="s">
        <v>146</v>
      </c>
      <c r="N8" s="156" t="s">
        <v>147</v>
      </c>
      <c r="O8" s="157"/>
      <c r="P8" s="141" t="s">
        <v>148</v>
      </c>
      <c r="Q8" s="158"/>
      <c r="R8" s="142"/>
    </row>
    <row r="9" spans="1:18" ht="15.75">
      <c r="A9" s="126" t="s">
        <v>1</v>
      </c>
      <c r="B9" s="127"/>
      <c r="C9" s="127"/>
      <c r="D9" s="127"/>
      <c r="E9" s="127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9"/>
    </row>
    <row r="10" spans="1:18" ht="35.25" customHeight="1">
      <c r="A10" s="1" t="s">
        <v>2</v>
      </c>
      <c r="B10" s="2" t="s">
        <v>8</v>
      </c>
      <c r="C10" s="122">
        <v>0.3</v>
      </c>
      <c r="D10" s="130">
        <v>0.3</v>
      </c>
      <c r="E10" s="131"/>
      <c r="F10" s="122">
        <v>0.3</v>
      </c>
      <c r="G10" s="122">
        <v>0.3</v>
      </c>
      <c r="H10" s="130">
        <v>0.3</v>
      </c>
      <c r="I10" s="131"/>
      <c r="J10" s="122">
        <v>0.3</v>
      </c>
      <c r="K10" s="122">
        <v>0.3</v>
      </c>
      <c r="L10" s="122">
        <v>0.3</v>
      </c>
      <c r="M10" s="122">
        <v>0.3</v>
      </c>
      <c r="N10" s="130">
        <v>0.3</v>
      </c>
      <c r="O10" s="131"/>
      <c r="P10" s="130">
        <v>0.3</v>
      </c>
      <c r="Q10" s="135"/>
      <c r="R10" s="131"/>
    </row>
    <row r="11" spans="1:18" ht="31.5" customHeight="1">
      <c r="A11" s="1" t="s">
        <v>3</v>
      </c>
      <c r="B11" s="2" t="s">
        <v>9</v>
      </c>
      <c r="C11" s="122">
        <v>0.3</v>
      </c>
      <c r="D11" s="130">
        <v>0.3</v>
      </c>
      <c r="E11" s="131"/>
      <c r="F11" s="122">
        <v>0.3</v>
      </c>
      <c r="G11" s="122">
        <v>0.3</v>
      </c>
      <c r="H11" s="130">
        <v>0.3</v>
      </c>
      <c r="I11" s="131"/>
      <c r="J11" s="122">
        <v>0.3</v>
      </c>
      <c r="K11" s="122">
        <v>0.3</v>
      </c>
      <c r="L11" s="122">
        <v>0.3</v>
      </c>
      <c r="M11" s="122">
        <v>0.3</v>
      </c>
      <c r="N11" s="130">
        <v>0.3</v>
      </c>
      <c r="O11" s="131"/>
      <c r="P11" s="130">
        <v>0.3</v>
      </c>
      <c r="Q11" s="135"/>
      <c r="R11" s="131"/>
    </row>
    <row r="12" spans="1:18" ht="48" customHeight="1">
      <c r="A12" s="3" t="s">
        <v>4</v>
      </c>
      <c r="B12" s="4" t="s">
        <v>10</v>
      </c>
      <c r="C12" s="123">
        <v>1.5</v>
      </c>
      <c r="D12" s="130">
        <v>1.5</v>
      </c>
      <c r="E12" s="131"/>
      <c r="F12" s="123">
        <v>1.5</v>
      </c>
      <c r="G12" s="123">
        <v>1.5</v>
      </c>
      <c r="H12" s="130">
        <v>1.5</v>
      </c>
      <c r="I12" s="131"/>
      <c r="J12" s="123">
        <v>1.5</v>
      </c>
      <c r="K12" s="123">
        <v>1.5</v>
      </c>
      <c r="L12" s="123">
        <v>1.5</v>
      </c>
      <c r="M12" s="123">
        <v>1.5</v>
      </c>
      <c r="N12" s="130">
        <v>1.5</v>
      </c>
      <c r="O12" s="131"/>
      <c r="P12" s="130">
        <v>1.5</v>
      </c>
      <c r="Q12" s="135"/>
      <c r="R12" s="131"/>
    </row>
    <row r="13" spans="1:18" ht="47.25">
      <c r="A13" s="1" t="s">
        <v>5</v>
      </c>
      <c r="B13" s="2" t="s">
        <v>11</v>
      </c>
      <c r="C13" s="122" t="s">
        <v>36</v>
      </c>
      <c r="D13" s="130" t="s">
        <v>36</v>
      </c>
      <c r="E13" s="131"/>
      <c r="F13" s="122" t="s">
        <v>36</v>
      </c>
      <c r="G13" s="122" t="s">
        <v>36</v>
      </c>
      <c r="H13" s="130" t="s">
        <v>36</v>
      </c>
      <c r="I13" s="134"/>
      <c r="J13" s="122" t="s">
        <v>36</v>
      </c>
      <c r="K13" s="122" t="s">
        <v>36</v>
      </c>
      <c r="L13" s="122" t="s">
        <v>36</v>
      </c>
      <c r="M13" s="122" t="s">
        <v>36</v>
      </c>
      <c r="N13" s="130" t="s">
        <v>36</v>
      </c>
      <c r="O13" s="134"/>
      <c r="P13" s="130" t="s">
        <v>36</v>
      </c>
      <c r="Q13" s="137"/>
      <c r="R13" s="134"/>
    </row>
    <row r="14" spans="1:18" ht="47.25" customHeight="1">
      <c r="A14" s="1" t="s">
        <v>6</v>
      </c>
      <c r="B14" s="2" t="s">
        <v>12</v>
      </c>
      <c r="C14" s="122">
        <v>1.5</v>
      </c>
      <c r="D14" s="130">
        <v>1.5</v>
      </c>
      <c r="E14" s="131"/>
      <c r="F14" s="122">
        <v>1.5</v>
      </c>
      <c r="G14" s="122">
        <v>1.5</v>
      </c>
      <c r="H14" s="130">
        <v>1.5</v>
      </c>
      <c r="I14" s="131"/>
      <c r="J14" s="122">
        <v>1.5</v>
      </c>
      <c r="K14" s="122">
        <v>1.5</v>
      </c>
      <c r="L14" s="122">
        <v>1.5</v>
      </c>
      <c r="M14" s="122">
        <v>1.5</v>
      </c>
      <c r="N14" s="130">
        <v>1.5</v>
      </c>
      <c r="O14" s="131"/>
      <c r="P14" s="130">
        <v>1.5</v>
      </c>
      <c r="Q14" s="135"/>
      <c r="R14" s="131"/>
    </row>
    <row r="15" spans="1:18" ht="66" customHeight="1">
      <c r="A15" s="5" t="s">
        <v>13</v>
      </c>
      <c r="B15" s="2" t="s">
        <v>25</v>
      </c>
      <c r="C15" s="122">
        <v>15</v>
      </c>
      <c r="D15" s="130">
        <v>15</v>
      </c>
      <c r="E15" s="131"/>
      <c r="F15" s="122">
        <v>15</v>
      </c>
      <c r="G15" s="122">
        <v>15</v>
      </c>
      <c r="H15" s="130">
        <v>15</v>
      </c>
      <c r="I15" s="131"/>
      <c r="J15" s="122">
        <v>15</v>
      </c>
      <c r="K15" s="122">
        <v>15</v>
      </c>
      <c r="L15" s="122">
        <v>15</v>
      </c>
      <c r="M15" s="122">
        <v>15</v>
      </c>
      <c r="N15" s="130">
        <v>15</v>
      </c>
      <c r="O15" s="131"/>
      <c r="P15" s="130">
        <v>15</v>
      </c>
      <c r="Q15" s="135"/>
      <c r="R15" s="131"/>
    </row>
    <row r="16" spans="1:18" ht="22.5" customHeight="1">
      <c r="A16" s="5" t="s">
        <v>14</v>
      </c>
      <c r="B16" s="2" t="s">
        <v>26</v>
      </c>
      <c r="C16" s="122">
        <v>1.5</v>
      </c>
      <c r="D16" s="130">
        <v>1.5</v>
      </c>
      <c r="E16" s="131"/>
      <c r="F16" s="122">
        <v>1.5</v>
      </c>
      <c r="G16" s="122">
        <v>1.5</v>
      </c>
      <c r="H16" s="130">
        <v>1.5</v>
      </c>
      <c r="I16" s="131"/>
      <c r="J16" s="122">
        <v>1.5</v>
      </c>
      <c r="K16" s="122">
        <v>1.5</v>
      </c>
      <c r="L16" s="122">
        <v>1.5</v>
      </c>
      <c r="M16" s="122">
        <v>1.5</v>
      </c>
      <c r="N16" s="130">
        <v>1.5</v>
      </c>
      <c r="O16" s="131"/>
      <c r="P16" s="130">
        <v>1.5</v>
      </c>
      <c r="Q16" s="135"/>
      <c r="R16" s="131"/>
    </row>
    <row r="17" spans="1:18" ht="15.75">
      <c r="A17" s="5" t="s">
        <v>15</v>
      </c>
      <c r="B17" s="2" t="s">
        <v>27</v>
      </c>
      <c r="C17" s="124" t="s">
        <v>36</v>
      </c>
      <c r="D17" s="132" t="s">
        <v>36</v>
      </c>
      <c r="E17" s="133"/>
      <c r="F17" s="124" t="s">
        <v>36</v>
      </c>
      <c r="G17" s="124" t="s">
        <v>36</v>
      </c>
      <c r="H17" s="132" t="s">
        <v>36</v>
      </c>
      <c r="I17" s="133"/>
      <c r="J17" s="124" t="s">
        <v>36</v>
      </c>
      <c r="K17" s="124" t="s">
        <v>36</v>
      </c>
      <c r="L17" s="124" t="s">
        <v>36</v>
      </c>
      <c r="M17" s="124" t="s">
        <v>36</v>
      </c>
      <c r="N17" s="132" t="s">
        <v>36</v>
      </c>
      <c r="O17" s="133"/>
      <c r="P17" s="132" t="s">
        <v>36</v>
      </c>
      <c r="Q17" s="136"/>
      <c r="R17" s="133"/>
    </row>
    <row r="18" spans="1:18" ht="53.25" customHeight="1">
      <c r="A18" s="5" t="s">
        <v>16</v>
      </c>
      <c r="B18" s="2" t="s">
        <v>28</v>
      </c>
      <c r="C18" s="122">
        <v>0.02</v>
      </c>
      <c r="D18" s="130">
        <v>0.02</v>
      </c>
      <c r="E18" s="131"/>
      <c r="F18" s="122">
        <v>0.02</v>
      </c>
      <c r="G18" s="122">
        <v>0.02</v>
      </c>
      <c r="H18" s="130">
        <v>0.02</v>
      </c>
      <c r="I18" s="131"/>
      <c r="J18" s="122">
        <v>0.02</v>
      </c>
      <c r="K18" s="122">
        <v>0.02</v>
      </c>
      <c r="L18" s="122">
        <v>0.02</v>
      </c>
      <c r="M18" s="122">
        <v>0.02</v>
      </c>
      <c r="N18" s="130">
        <v>0.02</v>
      </c>
      <c r="O18" s="131"/>
      <c r="P18" s="130">
        <v>0.02</v>
      </c>
      <c r="Q18" s="135"/>
      <c r="R18" s="131"/>
    </row>
    <row r="19" spans="1:18" ht="18" customHeight="1">
      <c r="A19" s="5" t="s">
        <v>17</v>
      </c>
      <c r="B19" s="2" t="s">
        <v>29</v>
      </c>
      <c r="C19" s="122">
        <v>0.2</v>
      </c>
      <c r="D19" s="130">
        <v>0.2</v>
      </c>
      <c r="E19" s="131"/>
      <c r="F19" s="122">
        <v>0.2</v>
      </c>
      <c r="G19" s="122">
        <v>0.2</v>
      </c>
      <c r="H19" s="130">
        <v>0.2</v>
      </c>
      <c r="I19" s="131"/>
      <c r="J19" s="122">
        <v>0.2</v>
      </c>
      <c r="K19" s="122">
        <v>0.2</v>
      </c>
      <c r="L19" s="122">
        <v>0.2</v>
      </c>
      <c r="M19" s="122">
        <v>0.2</v>
      </c>
      <c r="N19" s="130">
        <v>0.2</v>
      </c>
      <c r="O19" s="131"/>
      <c r="P19" s="130">
        <v>0.2</v>
      </c>
      <c r="Q19" s="135"/>
      <c r="R19" s="131"/>
    </row>
    <row r="20" spans="1:18" ht="49.5" customHeight="1">
      <c r="A20" s="5" t="s">
        <v>18</v>
      </c>
      <c r="B20" s="2" t="s">
        <v>30</v>
      </c>
      <c r="C20" s="122">
        <v>1.5</v>
      </c>
      <c r="D20" s="130">
        <v>1.5</v>
      </c>
      <c r="E20" s="131"/>
      <c r="F20" s="122">
        <v>1.5</v>
      </c>
      <c r="G20" s="122">
        <v>1.5</v>
      </c>
      <c r="H20" s="130">
        <v>1.5</v>
      </c>
      <c r="I20" s="131"/>
      <c r="J20" s="122">
        <v>1.5</v>
      </c>
      <c r="K20" s="122">
        <v>1.5</v>
      </c>
      <c r="L20" s="122">
        <v>1.5</v>
      </c>
      <c r="M20" s="122">
        <v>1.5</v>
      </c>
      <c r="N20" s="130">
        <v>1.5</v>
      </c>
      <c r="O20" s="131"/>
      <c r="P20" s="130">
        <v>1.5</v>
      </c>
      <c r="Q20" s="135"/>
      <c r="R20" s="131"/>
    </row>
    <row r="21" spans="1:18" ht="18.75" customHeight="1">
      <c r="A21" s="5" t="s">
        <v>19</v>
      </c>
      <c r="B21" s="2" t="s">
        <v>31</v>
      </c>
      <c r="C21" s="124" t="s">
        <v>36</v>
      </c>
      <c r="D21" s="132" t="s">
        <v>36</v>
      </c>
      <c r="E21" s="133"/>
      <c r="F21" s="124" t="s">
        <v>36</v>
      </c>
      <c r="G21" s="124" t="s">
        <v>36</v>
      </c>
      <c r="H21" s="132" t="s">
        <v>36</v>
      </c>
      <c r="I21" s="133"/>
      <c r="J21" s="124" t="s">
        <v>36</v>
      </c>
      <c r="K21" s="124" t="s">
        <v>36</v>
      </c>
      <c r="L21" s="124" t="s">
        <v>36</v>
      </c>
      <c r="M21" s="124" t="s">
        <v>36</v>
      </c>
      <c r="N21" s="132" t="s">
        <v>36</v>
      </c>
      <c r="O21" s="133"/>
      <c r="P21" s="132" t="s">
        <v>36</v>
      </c>
      <c r="Q21" s="136"/>
      <c r="R21" s="133"/>
    </row>
    <row r="22" spans="1:18" ht="31.5">
      <c r="A22" s="6" t="s">
        <v>20</v>
      </c>
      <c r="B22" s="4" t="s">
        <v>135</v>
      </c>
      <c r="C22" s="122">
        <v>1.5</v>
      </c>
      <c r="D22" s="122">
        <v>1.5</v>
      </c>
      <c r="E22" s="122">
        <v>1.5</v>
      </c>
      <c r="F22" s="122">
        <v>1.5</v>
      </c>
      <c r="G22" s="122">
        <v>1.5</v>
      </c>
      <c r="H22" s="130">
        <v>1.5</v>
      </c>
      <c r="I22" s="131"/>
      <c r="J22" s="122">
        <v>1.5</v>
      </c>
      <c r="K22" s="122">
        <v>1.5</v>
      </c>
      <c r="L22" s="122">
        <v>1.5</v>
      </c>
      <c r="M22" s="122">
        <v>1.5</v>
      </c>
      <c r="N22" s="130">
        <v>1.5</v>
      </c>
      <c r="O22" s="131"/>
      <c r="P22" s="130">
        <v>1.5</v>
      </c>
      <c r="Q22" s="135"/>
      <c r="R22" s="131"/>
    </row>
    <row r="23" spans="1:18" ht="31.5">
      <c r="A23" s="5" t="s">
        <v>21</v>
      </c>
      <c r="B23" s="2" t="s">
        <v>32</v>
      </c>
      <c r="C23" s="122">
        <v>5</v>
      </c>
      <c r="D23" s="122">
        <v>5</v>
      </c>
      <c r="E23" s="122">
        <v>5</v>
      </c>
      <c r="F23" s="122">
        <v>5</v>
      </c>
      <c r="G23" s="122">
        <v>5</v>
      </c>
      <c r="H23" s="130">
        <v>5</v>
      </c>
      <c r="I23" s="131"/>
      <c r="J23" s="122">
        <v>5</v>
      </c>
      <c r="K23" s="122">
        <v>5</v>
      </c>
      <c r="L23" s="122">
        <v>5</v>
      </c>
      <c r="M23" s="122">
        <v>5</v>
      </c>
      <c r="N23" s="130">
        <v>5</v>
      </c>
      <c r="O23" s="131"/>
      <c r="P23" s="130">
        <v>5</v>
      </c>
      <c r="Q23" s="135"/>
      <c r="R23" s="131"/>
    </row>
    <row r="24" spans="1:18" ht="33.75" customHeight="1">
      <c r="A24" s="5" t="s">
        <v>22</v>
      </c>
      <c r="B24" s="2" t="s">
        <v>33</v>
      </c>
      <c r="C24" s="122">
        <v>1.5</v>
      </c>
      <c r="D24" s="122">
        <v>1.5</v>
      </c>
      <c r="E24" s="122">
        <v>1.5</v>
      </c>
      <c r="F24" s="122">
        <v>1.5</v>
      </c>
      <c r="G24" s="122">
        <v>1.5</v>
      </c>
      <c r="H24" s="130">
        <v>1.5</v>
      </c>
      <c r="I24" s="131"/>
      <c r="J24" s="122">
        <v>1.5</v>
      </c>
      <c r="K24" s="122">
        <v>1.5</v>
      </c>
      <c r="L24" s="122">
        <v>1.5</v>
      </c>
      <c r="M24" s="122">
        <v>1.5</v>
      </c>
      <c r="N24" s="130">
        <v>1.5</v>
      </c>
      <c r="O24" s="131"/>
      <c r="P24" s="130">
        <v>1.5</v>
      </c>
      <c r="Q24" s="135"/>
      <c r="R24" s="131"/>
    </row>
    <row r="25" spans="1:18" ht="34.5" customHeight="1">
      <c r="A25" s="5" t="s">
        <v>23</v>
      </c>
      <c r="B25" s="2" t="s">
        <v>34</v>
      </c>
      <c r="C25" s="122">
        <v>150</v>
      </c>
      <c r="D25" s="122">
        <v>150</v>
      </c>
      <c r="E25" s="122">
        <v>150</v>
      </c>
      <c r="F25" s="122">
        <v>150</v>
      </c>
      <c r="G25" s="122">
        <v>150</v>
      </c>
      <c r="H25" s="130">
        <v>150</v>
      </c>
      <c r="I25" s="131"/>
      <c r="J25" s="122">
        <v>150</v>
      </c>
      <c r="K25" s="122">
        <v>150</v>
      </c>
      <c r="L25" s="122">
        <v>150</v>
      </c>
      <c r="M25" s="122">
        <v>150</v>
      </c>
      <c r="N25" s="130">
        <v>150</v>
      </c>
      <c r="O25" s="131"/>
      <c r="P25" s="130">
        <v>150</v>
      </c>
      <c r="Q25" s="135"/>
      <c r="R25" s="131"/>
    </row>
    <row r="26" spans="1:18" ht="15.75">
      <c r="A26" s="5" t="s">
        <v>24</v>
      </c>
      <c r="B26" s="2" t="s">
        <v>35</v>
      </c>
      <c r="C26" s="122">
        <v>1.5</v>
      </c>
      <c r="D26" s="122">
        <v>1.5</v>
      </c>
      <c r="E26" s="122">
        <v>1.5</v>
      </c>
      <c r="F26" s="122">
        <v>1.5</v>
      </c>
      <c r="G26" s="122">
        <v>1.5</v>
      </c>
      <c r="H26" s="130">
        <v>1.5</v>
      </c>
      <c r="I26" s="131"/>
      <c r="J26" s="122">
        <v>1.5</v>
      </c>
      <c r="K26" s="122">
        <v>1.5</v>
      </c>
      <c r="L26" s="122">
        <v>1.5</v>
      </c>
      <c r="M26" s="122">
        <v>1.5</v>
      </c>
      <c r="N26" s="130">
        <v>1.5</v>
      </c>
      <c r="O26" s="131"/>
      <c r="P26" s="130">
        <v>1.5</v>
      </c>
      <c r="Q26" s="135"/>
      <c r="R26" s="131"/>
    </row>
    <row r="27" spans="1:18" ht="22.5" customHeight="1">
      <c r="A27" s="1" t="s">
        <v>37</v>
      </c>
      <c r="B27" s="2" t="s">
        <v>53</v>
      </c>
      <c r="C27" s="122">
        <v>1.5</v>
      </c>
      <c r="D27" s="122">
        <v>1.5</v>
      </c>
      <c r="E27" s="122">
        <v>1.5</v>
      </c>
      <c r="F27" s="122">
        <v>1.5</v>
      </c>
      <c r="G27" s="122">
        <v>1.5</v>
      </c>
      <c r="H27" s="130">
        <v>1.5</v>
      </c>
      <c r="I27" s="131"/>
      <c r="J27" s="122">
        <v>1.5</v>
      </c>
      <c r="K27" s="122">
        <v>1.5</v>
      </c>
      <c r="L27" s="122">
        <v>1.5</v>
      </c>
      <c r="M27" s="122">
        <v>1.5</v>
      </c>
      <c r="N27" s="130">
        <v>1.5</v>
      </c>
      <c r="O27" s="131"/>
      <c r="P27" s="130">
        <v>1.5</v>
      </c>
      <c r="Q27" s="135"/>
      <c r="R27" s="131"/>
    </row>
    <row r="28" spans="1:18" ht="31.5" customHeight="1">
      <c r="A28" s="1" t="s">
        <v>38</v>
      </c>
      <c r="B28" s="2" t="s">
        <v>54</v>
      </c>
      <c r="C28" s="122">
        <v>1.5</v>
      </c>
      <c r="D28" s="122">
        <v>1.5</v>
      </c>
      <c r="E28" s="122">
        <v>1.5</v>
      </c>
      <c r="F28" s="122">
        <v>1.5</v>
      </c>
      <c r="G28" s="122">
        <v>1.5</v>
      </c>
      <c r="H28" s="130">
        <v>1.5</v>
      </c>
      <c r="I28" s="131"/>
      <c r="J28" s="122">
        <v>1.5</v>
      </c>
      <c r="K28" s="122">
        <v>1.5</v>
      </c>
      <c r="L28" s="122">
        <v>1.5</v>
      </c>
      <c r="M28" s="122">
        <v>1.5</v>
      </c>
      <c r="N28" s="130">
        <v>1.5</v>
      </c>
      <c r="O28" s="131"/>
      <c r="P28" s="130">
        <v>1.5</v>
      </c>
      <c r="Q28" s="135"/>
      <c r="R28" s="131"/>
    </row>
    <row r="29" spans="1:18" ht="33.75" customHeight="1">
      <c r="A29" s="1" t="s">
        <v>39</v>
      </c>
      <c r="B29" s="2" t="s">
        <v>55</v>
      </c>
      <c r="C29" s="122">
        <v>1.5</v>
      </c>
      <c r="D29" s="122">
        <v>1.5</v>
      </c>
      <c r="E29" s="122">
        <v>1.5</v>
      </c>
      <c r="F29" s="122">
        <v>1.5</v>
      </c>
      <c r="G29" s="122">
        <v>1.5</v>
      </c>
      <c r="H29" s="130">
        <v>1.5</v>
      </c>
      <c r="I29" s="131"/>
      <c r="J29" s="122">
        <v>1.5</v>
      </c>
      <c r="K29" s="122">
        <v>1.5</v>
      </c>
      <c r="L29" s="122">
        <v>1.5</v>
      </c>
      <c r="M29" s="122">
        <v>1.5</v>
      </c>
      <c r="N29" s="130">
        <v>1.5</v>
      </c>
      <c r="O29" s="131"/>
      <c r="P29" s="130">
        <v>1.5</v>
      </c>
      <c r="Q29" s="135"/>
      <c r="R29" s="131"/>
    </row>
    <row r="30" spans="1:18" ht="15.75">
      <c r="A30" s="1" t="s">
        <v>40</v>
      </c>
      <c r="B30" s="2" t="s">
        <v>56</v>
      </c>
      <c r="C30" s="122">
        <v>1.5</v>
      </c>
      <c r="D30" s="122">
        <v>1.5</v>
      </c>
      <c r="E30" s="122">
        <v>1.5</v>
      </c>
      <c r="F30" s="122">
        <v>1.5</v>
      </c>
      <c r="G30" s="122">
        <v>1.5</v>
      </c>
      <c r="H30" s="130">
        <v>1.5</v>
      </c>
      <c r="I30" s="131"/>
      <c r="J30" s="122">
        <v>1.5</v>
      </c>
      <c r="K30" s="122">
        <v>1.5</v>
      </c>
      <c r="L30" s="122">
        <v>1.5</v>
      </c>
      <c r="M30" s="122">
        <v>1.5</v>
      </c>
      <c r="N30" s="130">
        <v>1.5</v>
      </c>
      <c r="O30" s="131"/>
      <c r="P30" s="130">
        <v>1.5</v>
      </c>
      <c r="Q30" s="135"/>
      <c r="R30" s="131"/>
    </row>
    <row r="31" spans="1:18" ht="15.75">
      <c r="A31" s="1" t="s">
        <v>41</v>
      </c>
      <c r="B31" s="2" t="s">
        <v>57</v>
      </c>
      <c r="C31" s="122">
        <v>1.5</v>
      </c>
      <c r="D31" s="122">
        <v>1.5</v>
      </c>
      <c r="E31" s="122">
        <v>1.5</v>
      </c>
      <c r="F31" s="122">
        <v>1.5</v>
      </c>
      <c r="G31" s="122">
        <v>1.5</v>
      </c>
      <c r="H31" s="130">
        <v>1.5</v>
      </c>
      <c r="I31" s="131"/>
      <c r="J31" s="122">
        <v>1.5</v>
      </c>
      <c r="K31" s="122">
        <v>1.5</v>
      </c>
      <c r="L31" s="122">
        <v>1.5</v>
      </c>
      <c r="M31" s="122">
        <v>1.5</v>
      </c>
      <c r="N31" s="130">
        <v>1.5</v>
      </c>
      <c r="O31" s="131"/>
      <c r="P31" s="130">
        <v>1.5</v>
      </c>
      <c r="Q31" s="135"/>
      <c r="R31" s="131"/>
    </row>
    <row r="32" spans="1:18" ht="32.25" customHeight="1">
      <c r="A32" s="1" t="s">
        <v>42</v>
      </c>
      <c r="B32" s="2" t="s">
        <v>58</v>
      </c>
      <c r="C32" s="122">
        <v>1.5</v>
      </c>
      <c r="D32" s="122">
        <v>1.5</v>
      </c>
      <c r="E32" s="122">
        <v>1.5</v>
      </c>
      <c r="F32" s="122">
        <v>1.5</v>
      </c>
      <c r="G32" s="122">
        <v>1.5</v>
      </c>
      <c r="H32" s="130">
        <v>1.5</v>
      </c>
      <c r="I32" s="131"/>
      <c r="J32" s="122">
        <v>1.5</v>
      </c>
      <c r="K32" s="122">
        <v>1.5</v>
      </c>
      <c r="L32" s="122">
        <v>1.5</v>
      </c>
      <c r="M32" s="122">
        <v>1.5</v>
      </c>
      <c r="N32" s="130">
        <v>1.5</v>
      </c>
      <c r="O32" s="131"/>
      <c r="P32" s="130">
        <v>1.5</v>
      </c>
      <c r="Q32" s="135"/>
      <c r="R32" s="131"/>
    </row>
    <row r="33" spans="1:18" ht="22.5" customHeight="1">
      <c r="A33" s="1" t="s">
        <v>43</v>
      </c>
      <c r="B33" s="2" t="s">
        <v>59</v>
      </c>
      <c r="C33" s="122">
        <v>1.5</v>
      </c>
      <c r="D33" s="122">
        <v>1.5</v>
      </c>
      <c r="E33" s="122">
        <v>1.5</v>
      </c>
      <c r="F33" s="122">
        <v>1.5</v>
      </c>
      <c r="G33" s="122">
        <v>1.5</v>
      </c>
      <c r="H33" s="130">
        <v>1.5</v>
      </c>
      <c r="I33" s="131"/>
      <c r="J33" s="122">
        <v>1.5</v>
      </c>
      <c r="K33" s="122">
        <v>1.5</v>
      </c>
      <c r="L33" s="122">
        <v>1.5</v>
      </c>
      <c r="M33" s="122">
        <v>1.5</v>
      </c>
      <c r="N33" s="130">
        <v>1.5</v>
      </c>
      <c r="O33" s="131"/>
      <c r="P33" s="130">
        <v>1.5</v>
      </c>
      <c r="Q33" s="135"/>
      <c r="R33" s="131"/>
    </row>
    <row r="34" spans="1:18" ht="24" customHeight="1">
      <c r="A34" s="1" t="s">
        <v>44</v>
      </c>
      <c r="B34" s="2" t="s">
        <v>60</v>
      </c>
      <c r="C34" s="122">
        <v>1.5</v>
      </c>
      <c r="D34" s="122">
        <v>1.5</v>
      </c>
      <c r="E34" s="122">
        <v>1.5</v>
      </c>
      <c r="F34" s="122">
        <v>1.5</v>
      </c>
      <c r="G34" s="122">
        <v>1.5</v>
      </c>
      <c r="H34" s="130">
        <v>1.5</v>
      </c>
      <c r="I34" s="131"/>
      <c r="J34" s="122">
        <v>1.5</v>
      </c>
      <c r="K34" s="122">
        <v>1.5</v>
      </c>
      <c r="L34" s="122">
        <v>1.5</v>
      </c>
      <c r="M34" s="122">
        <v>1.5</v>
      </c>
      <c r="N34" s="130">
        <v>1.5</v>
      </c>
      <c r="O34" s="131"/>
      <c r="P34" s="130">
        <v>1.5</v>
      </c>
      <c r="Q34" s="135"/>
      <c r="R34" s="131"/>
    </row>
    <row r="35" spans="1:18" ht="19.5" customHeight="1">
      <c r="A35" s="1" t="s">
        <v>45</v>
      </c>
      <c r="B35" s="2" t="s">
        <v>61</v>
      </c>
      <c r="C35" s="122">
        <v>1.5</v>
      </c>
      <c r="D35" s="122">
        <v>1.5</v>
      </c>
      <c r="E35" s="122">
        <v>1.5</v>
      </c>
      <c r="F35" s="122">
        <v>1.5</v>
      </c>
      <c r="G35" s="122">
        <v>1.5</v>
      </c>
      <c r="H35" s="130">
        <v>1.5</v>
      </c>
      <c r="I35" s="131"/>
      <c r="J35" s="122">
        <v>1.5</v>
      </c>
      <c r="K35" s="122">
        <v>1.5</v>
      </c>
      <c r="L35" s="122">
        <v>1.5</v>
      </c>
      <c r="M35" s="122">
        <v>1.5</v>
      </c>
      <c r="N35" s="130">
        <v>1.5</v>
      </c>
      <c r="O35" s="131"/>
      <c r="P35" s="130">
        <v>1.5</v>
      </c>
      <c r="Q35" s="135"/>
      <c r="R35" s="131"/>
    </row>
    <row r="36" spans="1:18" ht="23.25" customHeight="1">
      <c r="A36" s="1" t="s">
        <v>46</v>
      </c>
      <c r="B36" s="2" t="s">
        <v>62</v>
      </c>
      <c r="C36" s="122">
        <v>1.5</v>
      </c>
      <c r="D36" s="122">
        <v>1.5</v>
      </c>
      <c r="E36" s="122">
        <v>1.5</v>
      </c>
      <c r="F36" s="122">
        <v>1.5</v>
      </c>
      <c r="G36" s="122">
        <v>1.5</v>
      </c>
      <c r="H36" s="130">
        <v>1.5</v>
      </c>
      <c r="I36" s="131"/>
      <c r="J36" s="122">
        <v>1.5</v>
      </c>
      <c r="K36" s="122">
        <v>1.5</v>
      </c>
      <c r="L36" s="122">
        <v>1.5</v>
      </c>
      <c r="M36" s="122">
        <v>1.5</v>
      </c>
      <c r="N36" s="130">
        <v>1.5</v>
      </c>
      <c r="O36" s="131"/>
      <c r="P36" s="130">
        <v>1.5</v>
      </c>
      <c r="Q36" s="135"/>
      <c r="R36" s="131"/>
    </row>
    <row r="37" spans="1:18" ht="19.5" customHeight="1">
      <c r="A37" s="1" t="s">
        <v>47</v>
      </c>
      <c r="B37" s="2" t="s">
        <v>63</v>
      </c>
      <c r="C37" s="122">
        <v>3</v>
      </c>
      <c r="D37" s="122">
        <v>3</v>
      </c>
      <c r="E37" s="122">
        <v>3</v>
      </c>
      <c r="F37" s="122">
        <v>3</v>
      </c>
      <c r="G37" s="122">
        <v>3</v>
      </c>
      <c r="H37" s="130">
        <v>3</v>
      </c>
      <c r="I37" s="131"/>
      <c r="J37" s="122">
        <v>3</v>
      </c>
      <c r="K37" s="122">
        <v>3</v>
      </c>
      <c r="L37" s="122">
        <v>3</v>
      </c>
      <c r="M37" s="122">
        <v>3</v>
      </c>
      <c r="N37" s="130">
        <v>3</v>
      </c>
      <c r="O37" s="131"/>
      <c r="P37" s="130">
        <v>3</v>
      </c>
      <c r="Q37" s="135"/>
      <c r="R37" s="131"/>
    </row>
    <row r="38" spans="1:18" ht="15.75">
      <c r="A38" s="1" t="s">
        <v>48</v>
      </c>
      <c r="B38" s="2" t="s">
        <v>64</v>
      </c>
      <c r="C38" s="124" t="s">
        <v>36</v>
      </c>
      <c r="D38" s="124" t="s">
        <v>36</v>
      </c>
      <c r="E38" s="124" t="s">
        <v>36</v>
      </c>
      <c r="F38" s="124" t="s">
        <v>36</v>
      </c>
      <c r="G38" s="124" t="s">
        <v>36</v>
      </c>
      <c r="H38" s="132" t="s">
        <v>36</v>
      </c>
      <c r="I38" s="133"/>
      <c r="J38" s="124" t="s">
        <v>36</v>
      </c>
      <c r="K38" s="124" t="s">
        <v>36</v>
      </c>
      <c r="L38" s="124" t="s">
        <v>36</v>
      </c>
      <c r="M38" s="124" t="s">
        <v>36</v>
      </c>
      <c r="N38" s="132" t="s">
        <v>36</v>
      </c>
      <c r="O38" s="133"/>
      <c r="P38" s="132" t="s">
        <v>36</v>
      </c>
      <c r="Q38" s="136"/>
      <c r="R38" s="133"/>
    </row>
    <row r="39" spans="1:18" ht="31.5">
      <c r="A39" s="14" t="s">
        <v>49</v>
      </c>
      <c r="B39" s="4" t="s">
        <v>133</v>
      </c>
      <c r="C39" s="123">
        <v>0.1</v>
      </c>
      <c r="D39" s="123">
        <v>0.1</v>
      </c>
      <c r="E39" s="123">
        <v>0.1</v>
      </c>
      <c r="F39" s="123">
        <v>0.1</v>
      </c>
      <c r="G39" s="123">
        <v>0.1</v>
      </c>
      <c r="H39" s="130">
        <v>0.1</v>
      </c>
      <c r="I39" s="131"/>
      <c r="J39" s="123">
        <v>0.1</v>
      </c>
      <c r="K39" s="123">
        <v>0.1</v>
      </c>
      <c r="L39" s="123">
        <v>0.1</v>
      </c>
      <c r="M39" s="123">
        <v>0.1</v>
      </c>
      <c r="N39" s="130">
        <v>0.1</v>
      </c>
      <c r="O39" s="131"/>
      <c r="P39" s="130">
        <v>0.1</v>
      </c>
      <c r="Q39" s="135"/>
      <c r="R39" s="131"/>
    </row>
    <row r="40" spans="1:18" ht="31.5">
      <c r="A40" s="13" t="s">
        <v>50</v>
      </c>
      <c r="B40" s="2" t="s">
        <v>65</v>
      </c>
      <c r="C40" s="122">
        <v>1.5</v>
      </c>
      <c r="D40" s="122">
        <v>1.5</v>
      </c>
      <c r="E40" s="122">
        <v>1.5</v>
      </c>
      <c r="F40" s="122">
        <v>1.5</v>
      </c>
      <c r="G40" s="122">
        <v>1.5</v>
      </c>
      <c r="H40" s="130">
        <v>1.5</v>
      </c>
      <c r="I40" s="131"/>
      <c r="J40" s="122">
        <v>1.5</v>
      </c>
      <c r="K40" s="122">
        <v>1.5</v>
      </c>
      <c r="L40" s="122">
        <v>1.5</v>
      </c>
      <c r="M40" s="122">
        <v>1.5</v>
      </c>
      <c r="N40" s="130">
        <v>1.5</v>
      </c>
      <c r="O40" s="134"/>
      <c r="P40" s="130">
        <v>1.5</v>
      </c>
      <c r="Q40" s="135"/>
      <c r="R40" s="131"/>
    </row>
    <row r="41" spans="1:18" ht="15.75">
      <c r="A41" s="13" t="s">
        <v>51</v>
      </c>
      <c r="B41" s="2" t="s">
        <v>66</v>
      </c>
      <c r="C41" s="122">
        <v>1.5</v>
      </c>
      <c r="D41" s="122">
        <v>1.5</v>
      </c>
      <c r="E41" s="122">
        <v>1.5</v>
      </c>
      <c r="F41" s="122">
        <v>1.5</v>
      </c>
      <c r="G41" s="122">
        <v>1.5</v>
      </c>
      <c r="H41" s="130">
        <v>1.5</v>
      </c>
      <c r="I41" s="131"/>
      <c r="J41" s="122">
        <v>1.5</v>
      </c>
      <c r="K41" s="122">
        <v>1.5</v>
      </c>
      <c r="L41" s="122">
        <v>1.5</v>
      </c>
      <c r="M41" s="122">
        <v>1.5</v>
      </c>
      <c r="N41" s="130">
        <v>1.5</v>
      </c>
      <c r="O41" s="131"/>
      <c r="P41" s="130">
        <v>1.5</v>
      </c>
      <c r="Q41" s="135"/>
      <c r="R41" s="131"/>
    </row>
    <row r="42" spans="1:18" ht="31.5">
      <c r="A42" s="13" t="s">
        <v>52</v>
      </c>
      <c r="B42" s="2" t="s">
        <v>67</v>
      </c>
      <c r="C42" s="122">
        <v>1.5</v>
      </c>
      <c r="D42" s="122">
        <v>1.5</v>
      </c>
      <c r="E42" s="122">
        <v>1.5</v>
      </c>
      <c r="F42" s="122">
        <v>1.5</v>
      </c>
      <c r="G42" s="122">
        <v>1.5</v>
      </c>
      <c r="H42" s="130">
        <v>1.5</v>
      </c>
      <c r="I42" s="131"/>
      <c r="J42" s="122">
        <v>1.5</v>
      </c>
      <c r="K42" s="122">
        <v>1.5</v>
      </c>
      <c r="L42" s="122">
        <v>1.5</v>
      </c>
      <c r="M42" s="122">
        <v>1.5</v>
      </c>
      <c r="N42" s="130">
        <v>1.5</v>
      </c>
      <c r="O42" s="131"/>
      <c r="P42" s="130">
        <v>1.5</v>
      </c>
      <c r="Q42" s="135"/>
      <c r="R42" s="131"/>
    </row>
    <row r="43" spans="1:18" ht="47.25">
      <c r="A43" s="1" t="s">
        <v>68</v>
      </c>
      <c r="B43" s="2" t="s">
        <v>90</v>
      </c>
      <c r="C43" s="122">
        <v>1.5</v>
      </c>
      <c r="D43" s="122">
        <v>1.5</v>
      </c>
      <c r="E43" s="122">
        <v>1.5</v>
      </c>
      <c r="F43" s="122">
        <v>1.5</v>
      </c>
      <c r="G43" s="122">
        <v>1.5</v>
      </c>
      <c r="H43" s="130">
        <v>1.5</v>
      </c>
      <c r="I43" s="131"/>
      <c r="J43" s="122">
        <v>1.5</v>
      </c>
      <c r="K43" s="122">
        <v>1.5</v>
      </c>
      <c r="L43" s="122">
        <v>1.5</v>
      </c>
      <c r="M43" s="122">
        <v>1.5</v>
      </c>
      <c r="N43" s="130">
        <v>1.5</v>
      </c>
      <c r="O43" s="131"/>
      <c r="P43" s="130">
        <v>1.5</v>
      </c>
      <c r="Q43" s="135"/>
      <c r="R43" s="131"/>
    </row>
    <row r="44" spans="1:18" ht="18.75" customHeight="1">
      <c r="A44" s="1" t="s">
        <v>280</v>
      </c>
      <c r="B44" s="2" t="s">
        <v>273</v>
      </c>
      <c r="C44" s="122">
        <v>10</v>
      </c>
      <c r="D44" s="122">
        <v>10</v>
      </c>
      <c r="E44" s="122">
        <v>10</v>
      </c>
      <c r="F44" s="122">
        <v>10</v>
      </c>
      <c r="G44" s="122">
        <v>10</v>
      </c>
      <c r="H44" s="130">
        <v>10</v>
      </c>
      <c r="I44" s="131"/>
      <c r="J44" s="122">
        <v>10</v>
      </c>
      <c r="K44" s="122">
        <v>10</v>
      </c>
      <c r="L44" s="122">
        <v>10</v>
      </c>
      <c r="M44" s="122">
        <v>10</v>
      </c>
      <c r="N44" s="130">
        <v>10</v>
      </c>
      <c r="O44" s="131"/>
      <c r="P44" s="130">
        <v>10</v>
      </c>
      <c r="Q44" s="135"/>
      <c r="R44" s="131"/>
    </row>
    <row r="45" spans="1:18" ht="31.5">
      <c r="A45" s="1" t="s">
        <v>274</v>
      </c>
      <c r="B45" s="2" t="s">
        <v>275</v>
      </c>
      <c r="C45" s="122">
        <v>10</v>
      </c>
      <c r="D45" s="122">
        <v>10</v>
      </c>
      <c r="E45" s="122">
        <v>10</v>
      </c>
      <c r="F45" s="122">
        <v>10</v>
      </c>
      <c r="G45" s="122">
        <v>10</v>
      </c>
      <c r="H45" s="130">
        <v>10</v>
      </c>
      <c r="I45" s="131"/>
      <c r="J45" s="122">
        <v>10</v>
      </c>
      <c r="K45" s="122">
        <v>10</v>
      </c>
      <c r="L45" s="122">
        <v>10</v>
      </c>
      <c r="M45" s="122">
        <v>10</v>
      </c>
      <c r="N45" s="130">
        <v>10</v>
      </c>
      <c r="O45" s="131"/>
      <c r="P45" s="130">
        <v>10</v>
      </c>
      <c r="Q45" s="135"/>
      <c r="R45" s="131"/>
    </row>
    <row r="46" spans="1:18" ht="31.5">
      <c r="A46" s="1" t="s">
        <v>276</v>
      </c>
      <c r="B46" s="2" t="s">
        <v>277</v>
      </c>
      <c r="C46" s="122">
        <v>10</v>
      </c>
      <c r="D46" s="122">
        <v>10</v>
      </c>
      <c r="E46" s="122">
        <v>10</v>
      </c>
      <c r="F46" s="122">
        <v>10</v>
      </c>
      <c r="G46" s="122">
        <v>10</v>
      </c>
      <c r="H46" s="130">
        <v>10</v>
      </c>
      <c r="I46" s="131"/>
      <c r="J46" s="122">
        <v>10</v>
      </c>
      <c r="K46" s="122">
        <v>10</v>
      </c>
      <c r="L46" s="122">
        <v>10</v>
      </c>
      <c r="M46" s="122">
        <v>10</v>
      </c>
      <c r="N46" s="130">
        <v>10</v>
      </c>
      <c r="O46" s="131"/>
      <c r="P46" s="130">
        <v>10</v>
      </c>
      <c r="Q46" s="135"/>
      <c r="R46" s="131"/>
    </row>
    <row r="47" spans="1:18" ht="31.5">
      <c r="A47" s="1" t="s">
        <v>278</v>
      </c>
      <c r="B47" s="2" t="s">
        <v>279</v>
      </c>
      <c r="C47" s="122">
        <v>25</v>
      </c>
      <c r="D47" s="122">
        <v>25</v>
      </c>
      <c r="E47" s="122">
        <v>25</v>
      </c>
      <c r="F47" s="122">
        <v>25</v>
      </c>
      <c r="G47" s="122">
        <v>25</v>
      </c>
      <c r="H47" s="130">
        <v>25</v>
      </c>
      <c r="I47" s="131"/>
      <c r="J47" s="122">
        <v>25</v>
      </c>
      <c r="K47" s="122">
        <v>25</v>
      </c>
      <c r="L47" s="122">
        <v>25</v>
      </c>
      <c r="M47" s="122">
        <v>25</v>
      </c>
      <c r="N47" s="130">
        <v>25</v>
      </c>
      <c r="O47" s="131"/>
      <c r="P47" s="130">
        <v>25</v>
      </c>
      <c r="Q47" s="135"/>
      <c r="R47" s="131"/>
    </row>
    <row r="48" spans="1:18" ht="31.5">
      <c r="A48" s="1" t="s">
        <v>69</v>
      </c>
      <c r="B48" s="2" t="s">
        <v>91</v>
      </c>
      <c r="C48" s="122">
        <v>0.3</v>
      </c>
      <c r="D48" s="122">
        <v>0.3</v>
      </c>
      <c r="E48" s="122">
        <v>0.3</v>
      </c>
      <c r="F48" s="122">
        <v>0.3</v>
      </c>
      <c r="G48" s="122">
        <v>0.3</v>
      </c>
      <c r="H48" s="130">
        <v>0.3</v>
      </c>
      <c r="I48" s="131"/>
      <c r="J48" s="122">
        <v>0.3</v>
      </c>
      <c r="K48" s="122">
        <v>0.3</v>
      </c>
      <c r="L48" s="122">
        <v>0.3</v>
      </c>
      <c r="M48" s="122">
        <v>0.3</v>
      </c>
      <c r="N48" s="130">
        <v>0.3</v>
      </c>
      <c r="O48" s="131"/>
      <c r="P48" s="130">
        <v>0.3</v>
      </c>
      <c r="Q48" s="135"/>
      <c r="R48" s="131"/>
    </row>
    <row r="49" spans="1:18" ht="15.75">
      <c r="A49" s="1" t="s">
        <v>70</v>
      </c>
      <c r="B49" s="7" t="s">
        <v>92</v>
      </c>
      <c r="C49" s="122">
        <v>1.5</v>
      </c>
      <c r="D49" s="122">
        <v>1.5</v>
      </c>
      <c r="E49" s="122">
        <v>1.5</v>
      </c>
      <c r="F49" s="122">
        <v>1.5</v>
      </c>
      <c r="G49" s="122">
        <v>1.5</v>
      </c>
      <c r="H49" s="130">
        <v>1.5</v>
      </c>
      <c r="I49" s="131"/>
      <c r="J49" s="122">
        <v>1.5</v>
      </c>
      <c r="K49" s="122">
        <v>1.5</v>
      </c>
      <c r="L49" s="122">
        <v>1.5</v>
      </c>
      <c r="M49" s="122">
        <v>1.5</v>
      </c>
      <c r="N49" s="130">
        <v>1.5</v>
      </c>
      <c r="O49" s="131"/>
      <c r="P49" s="130">
        <v>1.5</v>
      </c>
      <c r="Q49" s="135"/>
      <c r="R49" s="131"/>
    </row>
    <row r="50" spans="1:18" ht="15.75">
      <c r="A50" s="126" t="s">
        <v>71</v>
      </c>
      <c r="B50" s="127"/>
      <c r="C50" s="127"/>
      <c r="D50" s="127"/>
      <c r="E50" s="127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9"/>
    </row>
    <row r="51" spans="1:18" ht="31.5" customHeight="1">
      <c r="A51" s="5" t="s">
        <v>72</v>
      </c>
      <c r="B51" s="2" t="s">
        <v>93</v>
      </c>
      <c r="C51" s="122">
        <v>20</v>
      </c>
      <c r="D51" s="122">
        <v>20</v>
      </c>
      <c r="E51" s="122">
        <v>20</v>
      </c>
      <c r="F51" s="122">
        <v>20</v>
      </c>
      <c r="G51" s="122">
        <v>20</v>
      </c>
      <c r="H51" s="130">
        <v>20</v>
      </c>
      <c r="I51" s="131"/>
      <c r="J51" s="122">
        <v>20</v>
      </c>
      <c r="K51" s="122">
        <v>20</v>
      </c>
      <c r="L51" s="122">
        <v>20</v>
      </c>
      <c r="M51" s="122">
        <v>20</v>
      </c>
      <c r="N51" s="130">
        <v>20</v>
      </c>
      <c r="O51" s="131"/>
      <c r="P51" s="130">
        <v>20</v>
      </c>
      <c r="Q51" s="135"/>
      <c r="R51" s="131"/>
    </row>
    <row r="52" spans="1:18" ht="18" customHeight="1">
      <c r="A52" s="5" t="s">
        <v>73</v>
      </c>
      <c r="B52" s="2" t="s">
        <v>270</v>
      </c>
      <c r="C52" s="122">
        <v>20000</v>
      </c>
      <c r="D52" s="122">
        <v>20000</v>
      </c>
      <c r="E52" s="122">
        <v>20000</v>
      </c>
      <c r="F52" s="122">
        <v>20000</v>
      </c>
      <c r="G52" s="122">
        <v>20000</v>
      </c>
      <c r="H52" s="130">
        <v>20000</v>
      </c>
      <c r="I52" s="131"/>
      <c r="J52" s="122">
        <v>20000</v>
      </c>
      <c r="K52" s="122">
        <v>20000</v>
      </c>
      <c r="L52" s="122">
        <v>20000</v>
      </c>
      <c r="M52" s="122">
        <v>20000</v>
      </c>
      <c r="N52" s="130">
        <v>20000</v>
      </c>
      <c r="O52" s="131"/>
      <c r="P52" s="130">
        <v>20000</v>
      </c>
      <c r="Q52" s="135"/>
      <c r="R52" s="131"/>
    </row>
    <row r="53" spans="1:18" ht="15.75">
      <c r="A53" s="5" t="s">
        <v>74</v>
      </c>
      <c r="B53" s="2" t="s">
        <v>94</v>
      </c>
      <c r="C53" s="122" t="s">
        <v>36</v>
      </c>
      <c r="D53" s="122" t="s">
        <v>36</v>
      </c>
      <c r="E53" s="122" t="s">
        <v>36</v>
      </c>
      <c r="F53" s="122" t="s">
        <v>36</v>
      </c>
      <c r="G53" s="122" t="s">
        <v>36</v>
      </c>
      <c r="H53" s="130" t="s">
        <v>36</v>
      </c>
      <c r="I53" s="131"/>
      <c r="J53" s="122" t="s">
        <v>36</v>
      </c>
      <c r="K53" s="122" t="s">
        <v>36</v>
      </c>
      <c r="L53" s="122" t="s">
        <v>36</v>
      </c>
      <c r="M53" s="122" t="s">
        <v>36</v>
      </c>
      <c r="N53" s="130" t="s">
        <v>36</v>
      </c>
      <c r="O53" s="134"/>
      <c r="P53" s="130" t="s">
        <v>36</v>
      </c>
      <c r="Q53" s="135"/>
      <c r="R53" s="131"/>
    </row>
    <row r="54" spans="1:18" ht="15.75">
      <c r="A54" s="5" t="s">
        <v>75</v>
      </c>
      <c r="B54" s="2" t="s">
        <v>95</v>
      </c>
      <c r="C54" s="122">
        <v>20</v>
      </c>
      <c r="D54" s="122">
        <v>20</v>
      </c>
      <c r="E54" s="122">
        <v>20</v>
      </c>
      <c r="F54" s="122">
        <v>20</v>
      </c>
      <c r="G54" s="122">
        <v>20</v>
      </c>
      <c r="H54" s="130">
        <v>20</v>
      </c>
      <c r="I54" s="131"/>
      <c r="J54" s="122">
        <v>20</v>
      </c>
      <c r="K54" s="122">
        <v>20</v>
      </c>
      <c r="L54" s="122">
        <v>20</v>
      </c>
      <c r="M54" s="122">
        <v>20</v>
      </c>
      <c r="N54" s="130">
        <v>20</v>
      </c>
      <c r="O54" s="131"/>
      <c r="P54" s="130">
        <v>20</v>
      </c>
      <c r="Q54" s="135"/>
      <c r="R54" s="131"/>
    </row>
    <row r="55" spans="1:18" ht="15.75">
      <c r="A55" s="5" t="s">
        <v>76</v>
      </c>
      <c r="B55" s="2" t="s">
        <v>96</v>
      </c>
      <c r="C55" s="122">
        <v>10000</v>
      </c>
      <c r="D55" s="122">
        <v>10000</v>
      </c>
      <c r="E55" s="122">
        <v>10000</v>
      </c>
      <c r="F55" s="122">
        <v>10000</v>
      </c>
      <c r="G55" s="122">
        <v>10000</v>
      </c>
      <c r="H55" s="130">
        <v>10000</v>
      </c>
      <c r="I55" s="131"/>
      <c r="J55" s="122">
        <v>10000</v>
      </c>
      <c r="K55" s="122">
        <v>10000</v>
      </c>
      <c r="L55" s="122">
        <v>10000</v>
      </c>
      <c r="M55" s="122">
        <v>10000</v>
      </c>
      <c r="N55" s="130">
        <v>10000</v>
      </c>
      <c r="O55" s="131"/>
      <c r="P55" s="130">
        <v>10000</v>
      </c>
      <c r="Q55" s="135"/>
      <c r="R55" s="131"/>
    </row>
    <row r="56" spans="1:18" ht="15.75">
      <c r="A56" s="5" t="s">
        <v>77</v>
      </c>
      <c r="B56" s="2" t="s">
        <v>97</v>
      </c>
      <c r="C56" s="122">
        <v>20</v>
      </c>
      <c r="D56" s="122">
        <v>20</v>
      </c>
      <c r="E56" s="122">
        <v>20</v>
      </c>
      <c r="F56" s="122">
        <v>20</v>
      </c>
      <c r="G56" s="122">
        <v>20</v>
      </c>
      <c r="H56" s="130">
        <v>20</v>
      </c>
      <c r="I56" s="131"/>
      <c r="J56" s="122">
        <v>20</v>
      </c>
      <c r="K56" s="122">
        <v>20</v>
      </c>
      <c r="L56" s="122">
        <v>20</v>
      </c>
      <c r="M56" s="122">
        <v>20</v>
      </c>
      <c r="N56" s="130">
        <v>20</v>
      </c>
      <c r="O56" s="131"/>
      <c r="P56" s="130">
        <v>20</v>
      </c>
      <c r="Q56" s="135"/>
      <c r="R56" s="131"/>
    </row>
    <row r="57" spans="1:18" ht="15.75">
      <c r="A57" s="5" t="s">
        <v>78</v>
      </c>
      <c r="B57" s="2" t="s">
        <v>98</v>
      </c>
      <c r="C57" s="122">
        <v>100</v>
      </c>
      <c r="D57" s="122">
        <v>100</v>
      </c>
      <c r="E57" s="122">
        <v>100</v>
      </c>
      <c r="F57" s="122">
        <v>100</v>
      </c>
      <c r="G57" s="122">
        <v>100</v>
      </c>
      <c r="H57" s="130">
        <v>100</v>
      </c>
      <c r="I57" s="131"/>
      <c r="J57" s="122">
        <v>100</v>
      </c>
      <c r="K57" s="122">
        <v>100</v>
      </c>
      <c r="L57" s="122">
        <v>100</v>
      </c>
      <c r="M57" s="122">
        <v>100</v>
      </c>
      <c r="N57" s="130">
        <v>100</v>
      </c>
      <c r="O57" s="131"/>
      <c r="P57" s="130">
        <v>100</v>
      </c>
      <c r="Q57" s="135"/>
      <c r="R57" s="131"/>
    </row>
    <row r="58" spans="1:18" ht="31.5">
      <c r="A58" s="5" t="s">
        <v>79</v>
      </c>
      <c r="B58" s="2" t="s">
        <v>99</v>
      </c>
      <c r="C58" s="122">
        <v>100</v>
      </c>
      <c r="D58" s="122">
        <v>100</v>
      </c>
      <c r="E58" s="122">
        <v>100</v>
      </c>
      <c r="F58" s="122">
        <v>100</v>
      </c>
      <c r="G58" s="122">
        <v>100</v>
      </c>
      <c r="H58" s="130">
        <v>100</v>
      </c>
      <c r="I58" s="131"/>
      <c r="J58" s="122">
        <v>100</v>
      </c>
      <c r="K58" s="122">
        <v>100</v>
      </c>
      <c r="L58" s="122">
        <v>100</v>
      </c>
      <c r="M58" s="122">
        <v>100</v>
      </c>
      <c r="N58" s="130">
        <v>100</v>
      </c>
      <c r="O58" s="131"/>
      <c r="P58" s="130">
        <v>100</v>
      </c>
      <c r="Q58" s="135"/>
      <c r="R58" s="131"/>
    </row>
    <row r="59" spans="1:18" ht="15.75">
      <c r="A59" s="5" t="s">
        <v>80</v>
      </c>
      <c r="B59" s="2" t="s">
        <v>100</v>
      </c>
      <c r="C59" s="122">
        <v>1.5</v>
      </c>
      <c r="D59" s="122">
        <v>1.5</v>
      </c>
      <c r="E59" s="122">
        <v>1.5</v>
      </c>
      <c r="F59" s="122">
        <v>1.5</v>
      </c>
      <c r="G59" s="122">
        <v>1.5</v>
      </c>
      <c r="H59" s="130">
        <v>1.5</v>
      </c>
      <c r="I59" s="131"/>
      <c r="J59" s="122">
        <v>1.5</v>
      </c>
      <c r="K59" s="122">
        <v>1.5</v>
      </c>
      <c r="L59" s="122">
        <v>1.5</v>
      </c>
      <c r="M59" s="122">
        <v>1.5</v>
      </c>
      <c r="N59" s="130">
        <v>1.5</v>
      </c>
      <c r="O59" s="131"/>
      <c r="P59" s="130">
        <v>1.5</v>
      </c>
      <c r="Q59" s="135"/>
      <c r="R59" s="131"/>
    </row>
    <row r="60" spans="1:18" ht="15.75">
      <c r="A60" s="5" t="s">
        <v>81</v>
      </c>
      <c r="B60" s="2" t="s">
        <v>101</v>
      </c>
      <c r="C60" s="122">
        <v>100</v>
      </c>
      <c r="D60" s="122">
        <v>100</v>
      </c>
      <c r="E60" s="122">
        <v>100</v>
      </c>
      <c r="F60" s="122">
        <v>100</v>
      </c>
      <c r="G60" s="122">
        <v>100</v>
      </c>
      <c r="H60" s="130">
        <v>100</v>
      </c>
      <c r="I60" s="131"/>
      <c r="J60" s="122">
        <v>100</v>
      </c>
      <c r="K60" s="122">
        <v>100</v>
      </c>
      <c r="L60" s="122">
        <v>100</v>
      </c>
      <c r="M60" s="122">
        <v>100</v>
      </c>
      <c r="N60" s="130">
        <v>100</v>
      </c>
      <c r="O60" s="131"/>
      <c r="P60" s="130">
        <v>100</v>
      </c>
      <c r="Q60" s="135"/>
      <c r="R60" s="131"/>
    </row>
    <row r="61" spans="1:18" ht="31.5">
      <c r="A61" s="5" t="s">
        <v>82</v>
      </c>
      <c r="B61" s="2" t="s">
        <v>102</v>
      </c>
      <c r="C61" s="122">
        <v>100</v>
      </c>
      <c r="D61" s="122">
        <v>100</v>
      </c>
      <c r="E61" s="122">
        <v>100</v>
      </c>
      <c r="F61" s="122">
        <v>100</v>
      </c>
      <c r="G61" s="122">
        <v>100</v>
      </c>
      <c r="H61" s="130">
        <v>100</v>
      </c>
      <c r="I61" s="131"/>
      <c r="J61" s="122">
        <v>100</v>
      </c>
      <c r="K61" s="122">
        <v>100</v>
      </c>
      <c r="L61" s="122">
        <v>100</v>
      </c>
      <c r="M61" s="122">
        <v>100</v>
      </c>
      <c r="N61" s="130">
        <v>100</v>
      </c>
      <c r="O61" s="131"/>
      <c r="P61" s="130">
        <v>100</v>
      </c>
      <c r="Q61" s="135"/>
      <c r="R61" s="131"/>
    </row>
    <row r="62" spans="1:18" ht="15.75">
      <c r="A62" s="5" t="s">
        <v>83</v>
      </c>
      <c r="B62" s="2" t="s">
        <v>103</v>
      </c>
      <c r="C62" s="122">
        <v>1.5</v>
      </c>
      <c r="D62" s="122">
        <v>1.5</v>
      </c>
      <c r="E62" s="122">
        <v>1.5</v>
      </c>
      <c r="F62" s="122">
        <v>1.5</v>
      </c>
      <c r="G62" s="122">
        <v>1.5</v>
      </c>
      <c r="H62" s="130">
        <v>1.5</v>
      </c>
      <c r="I62" s="131"/>
      <c r="J62" s="122">
        <v>1.5</v>
      </c>
      <c r="K62" s="122">
        <v>1.5</v>
      </c>
      <c r="L62" s="122">
        <v>1.5</v>
      </c>
      <c r="M62" s="122">
        <v>1.5</v>
      </c>
      <c r="N62" s="130">
        <v>1.5</v>
      </c>
      <c r="O62" s="131"/>
      <c r="P62" s="130">
        <v>1.5</v>
      </c>
      <c r="Q62" s="135"/>
      <c r="R62" s="131"/>
    </row>
    <row r="63" spans="1:18" ht="31.5">
      <c r="A63" s="5" t="s">
        <v>84</v>
      </c>
      <c r="B63" s="2" t="s">
        <v>104</v>
      </c>
      <c r="C63" s="122">
        <v>1.5</v>
      </c>
      <c r="D63" s="122">
        <v>1.5</v>
      </c>
      <c r="E63" s="122">
        <v>1.5</v>
      </c>
      <c r="F63" s="122">
        <v>1.5</v>
      </c>
      <c r="G63" s="122">
        <v>1.5</v>
      </c>
      <c r="H63" s="130">
        <v>1.5</v>
      </c>
      <c r="I63" s="131"/>
      <c r="J63" s="122">
        <v>1.5</v>
      </c>
      <c r="K63" s="122">
        <v>1.5</v>
      </c>
      <c r="L63" s="122">
        <v>1.5</v>
      </c>
      <c r="M63" s="122">
        <v>1.5</v>
      </c>
      <c r="N63" s="130">
        <v>1.5</v>
      </c>
      <c r="O63" s="131"/>
      <c r="P63" s="130">
        <v>1.5</v>
      </c>
      <c r="Q63" s="135"/>
      <c r="R63" s="131"/>
    </row>
    <row r="64" spans="1:18" ht="15.75">
      <c r="A64" s="5" t="s">
        <v>85</v>
      </c>
      <c r="B64" s="7" t="s">
        <v>105</v>
      </c>
      <c r="C64" s="122">
        <v>2.2000000000000002</v>
      </c>
      <c r="D64" s="122">
        <v>2.2000000000000002</v>
      </c>
      <c r="E64" s="122">
        <v>2.2000000000000002</v>
      </c>
      <c r="F64" s="122">
        <v>2.2000000000000002</v>
      </c>
      <c r="G64" s="122">
        <v>2.2000000000000002</v>
      </c>
      <c r="H64" s="130">
        <v>2.2000000000000002</v>
      </c>
      <c r="I64" s="131"/>
      <c r="J64" s="122">
        <v>2.2000000000000002</v>
      </c>
      <c r="K64" s="122">
        <v>2.2000000000000002</v>
      </c>
      <c r="L64" s="122">
        <v>2.2000000000000002</v>
      </c>
      <c r="M64" s="122">
        <v>2.2000000000000002</v>
      </c>
      <c r="N64" s="130">
        <v>2.2000000000000002</v>
      </c>
      <c r="O64" s="131"/>
      <c r="P64" s="130">
        <v>2.2000000000000002</v>
      </c>
      <c r="Q64" s="135"/>
      <c r="R64" s="131"/>
    </row>
    <row r="65" spans="1:18" ht="15.75" customHeight="1">
      <c r="A65" s="144" t="s">
        <v>86</v>
      </c>
      <c r="B65" s="145"/>
      <c r="C65" s="153" t="s">
        <v>137</v>
      </c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5"/>
    </row>
    <row r="66" spans="1:18" ht="15.75" customHeight="1">
      <c r="A66" s="146"/>
      <c r="B66" s="147"/>
      <c r="C66" s="140" t="s">
        <v>138</v>
      </c>
      <c r="D66" s="138" t="s">
        <v>139</v>
      </c>
      <c r="E66" s="139"/>
      <c r="F66" s="148" t="s">
        <v>140</v>
      </c>
      <c r="G66" s="150" t="s">
        <v>141</v>
      </c>
      <c r="H66" s="151" t="s">
        <v>142</v>
      </c>
      <c r="I66" s="152"/>
      <c r="J66" s="150" t="s">
        <v>143</v>
      </c>
      <c r="K66" s="150" t="s">
        <v>144</v>
      </c>
      <c r="L66" s="150" t="s">
        <v>145</v>
      </c>
      <c r="M66" s="150" t="s">
        <v>146</v>
      </c>
      <c r="N66" s="151" t="s">
        <v>147</v>
      </c>
      <c r="O66" s="152"/>
      <c r="P66" s="151" t="s">
        <v>148</v>
      </c>
      <c r="Q66" s="162"/>
      <c r="R66" s="152"/>
    </row>
    <row r="67" spans="1:18" ht="109.5" customHeight="1">
      <c r="A67" s="146"/>
      <c r="B67" s="147"/>
      <c r="C67" s="140"/>
      <c r="D67" s="90" t="s">
        <v>149</v>
      </c>
      <c r="E67" s="10" t="s">
        <v>150</v>
      </c>
      <c r="F67" s="149"/>
      <c r="G67" s="149"/>
      <c r="H67" s="12" t="s">
        <v>151</v>
      </c>
      <c r="I67" s="12" t="s">
        <v>152</v>
      </c>
      <c r="J67" s="149"/>
      <c r="K67" s="149"/>
      <c r="L67" s="149"/>
      <c r="M67" s="149"/>
      <c r="N67" s="12" t="s">
        <v>153</v>
      </c>
      <c r="O67" s="11" t="s">
        <v>154</v>
      </c>
      <c r="P67" s="11" t="s">
        <v>155</v>
      </c>
      <c r="Q67" s="11" t="s">
        <v>156</v>
      </c>
      <c r="R67" s="11" t="s">
        <v>157</v>
      </c>
    </row>
    <row r="68" spans="1:18" ht="15.75">
      <c r="A68" s="5" t="s">
        <v>87</v>
      </c>
      <c r="B68" s="7" t="s">
        <v>106</v>
      </c>
      <c r="C68" s="122">
        <v>1.7</v>
      </c>
      <c r="D68" s="122">
        <v>2.2000000000000002</v>
      </c>
      <c r="E68" s="122">
        <v>2.7</v>
      </c>
      <c r="F68" s="122">
        <v>1.1000000000000001</v>
      </c>
      <c r="G68" s="122">
        <v>1.3</v>
      </c>
      <c r="H68" s="122">
        <v>2.85</v>
      </c>
      <c r="I68" s="122">
        <v>41</v>
      </c>
      <c r="J68" s="122">
        <v>1.5</v>
      </c>
      <c r="K68" s="122">
        <v>1.35</v>
      </c>
      <c r="L68" s="122">
        <v>1.2</v>
      </c>
      <c r="M68" s="122">
        <v>1.2</v>
      </c>
      <c r="N68" s="122">
        <v>1.1000000000000001</v>
      </c>
      <c r="O68" s="122">
        <v>1.3</v>
      </c>
      <c r="P68" s="122">
        <v>1</v>
      </c>
      <c r="Q68" s="122">
        <v>1</v>
      </c>
      <c r="R68" s="122">
        <v>1.2</v>
      </c>
    </row>
    <row r="69" spans="1:18" ht="15.75">
      <c r="A69" s="5" t="s">
        <v>88</v>
      </c>
      <c r="B69" s="7" t="s">
        <v>107</v>
      </c>
      <c r="C69" s="122">
        <v>1.7</v>
      </c>
      <c r="D69" s="122">
        <v>2.2000000000000002</v>
      </c>
      <c r="E69" s="122">
        <v>2.7</v>
      </c>
      <c r="F69" s="122">
        <v>1.1000000000000001</v>
      </c>
      <c r="G69" s="122">
        <v>1.3</v>
      </c>
      <c r="H69" s="122">
        <v>2.85</v>
      </c>
      <c r="I69" s="122">
        <v>41</v>
      </c>
      <c r="J69" s="122">
        <v>1.5</v>
      </c>
      <c r="K69" s="122">
        <v>1.35</v>
      </c>
      <c r="L69" s="122">
        <v>1.2</v>
      </c>
      <c r="M69" s="122">
        <v>1.2</v>
      </c>
      <c r="N69" s="122">
        <v>1.1000000000000001</v>
      </c>
      <c r="O69" s="122">
        <v>1.3</v>
      </c>
      <c r="P69" s="122">
        <v>1</v>
      </c>
      <c r="Q69" s="122">
        <v>1</v>
      </c>
      <c r="R69" s="122">
        <v>1.2</v>
      </c>
    </row>
    <row r="70" spans="1:18" ht="15.75">
      <c r="A70" s="5" t="s">
        <v>89</v>
      </c>
      <c r="B70" s="7" t="s">
        <v>108</v>
      </c>
      <c r="C70" s="122">
        <v>1.7</v>
      </c>
      <c r="D70" s="122">
        <v>2.2000000000000002</v>
      </c>
      <c r="E70" s="122">
        <v>2.7</v>
      </c>
      <c r="F70" s="122">
        <v>1.1000000000000001</v>
      </c>
      <c r="G70" s="122">
        <v>1.3</v>
      </c>
      <c r="H70" s="122">
        <v>2.85</v>
      </c>
      <c r="I70" s="122">
        <v>41</v>
      </c>
      <c r="J70" s="122">
        <v>1.5</v>
      </c>
      <c r="K70" s="122">
        <v>1.35</v>
      </c>
      <c r="L70" s="122">
        <v>1.2</v>
      </c>
      <c r="M70" s="122">
        <v>1.2</v>
      </c>
      <c r="N70" s="122">
        <v>1.1000000000000001</v>
      </c>
      <c r="O70" s="122">
        <v>1.3</v>
      </c>
      <c r="P70" s="122">
        <v>1</v>
      </c>
      <c r="Q70" s="122">
        <v>1</v>
      </c>
      <c r="R70" s="122">
        <v>1.2</v>
      </c>
    </row>
    <row r="71" spans="1:18" ht="15.75">
      <c r="A71" s="5" t="s">
        <v>109</v>
      </c>
      <c r="B71" s="7" t="s">
        <v>123</v>
      </c>
      <c r="C71" s="122" t="s">
        <v>36</v>
      </c>
      <c r="D71" s="122" t="s">
        <v>36</v>
      </c>
      <c r="E71" s="122" t="s">
        <v>36</v>
      </c>
      <c r="F71" s="122" t="s">
        <v>36</v>
      </c>
      <c r="G71" s="122" t="s">
        <v>36</v>
      </c>
      <c r="H71" s="122" t="s">
        <v>36</v>
      </c>
      <c r="I71" s="122" t="s">
        <v>36</v>
      </c>
      <c r="J71" s="122" t="s">
        <v>36</v>
      </c>
      <c r="K71" s="122" t="s">
        <v>36</v>
      </c>
      <c r="L71" s="122" t="s">
        <v>36</v>
      </c>
      <c r="M71" s="122" t="s">
        <v>36</v>
      </c>
      <c r="N71" s="122" t="s">
        <v>36</v>
      </c>
      <c r="O71" s="122" t="s">
        <v>36</v>
      </c>
      <c r="P71" s="122" t="s">
        <v>36</v>
      </c>
      <c r="Q71" s="122" t="s">
        <v>36</v>
      </c>
      <c r="R71" s="122" t="s">
        <v>36</v>
      </c>
    </row>
    <row r="72" spans="1:18" ht="31.5">
      <c r="A72" s="5" t="s">
        <v>110</v>
      </c>
      <c r="B72" s="2" t="s">
        <v>124</v>
      </c>
      <c r="C72" s="122">
        <v>1.7</v>
      </c>
      <c r="D72" s="122">
        <v>2.2000000000000002</v>
      </c>
      <c r="E72" s="122">
        <v>2.7</v>
      </c>
      <c r="F72" s="122">
        <v>1.1000000000000001</v>
      </c>
      <c r="G72" s="122">
        <v>1.3</v>
      </c>
      <c r="H72" s="122">
        <v>2.85</v>
      </c>
      <c r="I72" s="122">
        <v>41</v>
      </c>
      <c r="J72" s="122">
        <v>1.5</v>
      </c>
      <c r="K72" s="122">
        <v>1.35</v>
      </c>
      <c r="L72" s="122">
        <v>1.2</v>
      </c>
      <c r="M72" s="122">
        <v>1.2</v>
      </c>
      <c r="N72" s="122">
        <v>1.1000000000000001</v>
      </c>
      <c r="O72" s="122">
        <v>1.3</v>
      </c>
      <c r="P72" s="122">
        <v>1</v>
      </c>
      <c r="Q72" s="122">
        <v>1</v>
      </c>
      <c r="R72" s="122">
        <v>1.2</v>
      </c>
    </row>
    <row r="73" spans="1:18" ht="15.75">
      <c r="A73" s="5" t="s">
        <v>111</v>
      </c>
      <c r="B73" s="2" t="s">
        <v>125</v>
      </c>
      <c r="C73" s="122">
        <v>6</v>
      </c>
      <c r="D73" s="122">
        <v>6</v>
      </c>
      <c r="E73" s="122">
        <v>6</v>
      </c>
      <c r="F73" s="122">
        <v>6</v>
      </c>
      <c r="G73" s="122">
        <v>6</v>
      </c>
      <c r="H73" s="122">
        <v>6</v>
      </c>
      <c r="I73" s="122">
        <v>6</v>
      </c>
      <c r="J73" s="122">
        <v>6</v>
      </c>
      <c r="K73" s="122">
        <v>6</v>
      </c>
      <c r="L73" s="122">
        <v>6</v>
      </c>
      <c r="M73" s="122">
        <v>6</v>
      </c>
      <c r="N73" s="122">
        <v>6</v>
      </c>
      <c r="O73" s="122">
        <v>6</v>
      </c>
      <c r="P73" s="122">
        <v>6</v>
      </c>
      <c r="Q73" s="122">
        <v>6</v>
      </c>
      <c r="R73" s="122">
        <v>6</v>
      </c>
    </row>
    <row r="74" spans="1:18" ht="15.75">
      <c r="A74" s="5" t="s">
        <v>112</v>
      </c>
      <c r="B74" s="7" t="s">
        <v>126</v>
      </c>
      <c r="C74" s="122">
        <v>10</v>
      </c>
      <c r="D74" s="122">
        <v>10</v>
      </c>
      <c r="E74" s="122">
        <v>10</v>
      </c>
      <c r="F74" s="122">
        <v>10</v>
      </c>
      <c r="G74" s="122">
        <v>10</v>
      </c>
      <c r="H74" s="122">
        <v>10</v>
      </c>
      <c r="I74" s="122">
        <v>10</v>
      </c>
      <c r="J74" s="122">
        <v>10</v>
      </c>
      <c r="K74" s="122">
        <v>10</v>
      </c>
      <c r="L74" s="122">
        <v>10</v>
      </c>
      <c r="M74" s="122">
        <v>10</v>
      </c>
      <c r="N74" s="122">
        <v>10</v>
      </c>
      <c r="O74" s="122">
        <v>10</v>
      </c>
      <c r="P74" s="122">
        <v>10</v>
      </c>
      <c r="Q74" s="122">
        <v>10</v>
      </c>
      <c r="R74" s="122">
        <v>10</v>
      </c>
    </row>
    <row r="75" spans="1:18" ht="15.75">
      <c r="A75" s="5" t="s">
        <v>113</v>
      </c>
      <c r="B75" s="2" t="s">
        <v>127</v>
      </c>
      <c r="C75" s="122">
        <v>10</v>
      </c>
      <c r="D75" s="122">
        <v>10</v>
      </c>
      <c r="E75" s="122">
        <v>10</v>
      </c>
      <c r="F75" s="122">
        <v>10</v>
      </c>
      <c r="G75" s="122">
        <v>10</v>
      </c>
      <c r="H75" s="122">
        <v>10</v>
      </c>
      <c r="I75" s="122">
        <v>10</v>
      </c>
      <c r="J75" s="122">
        <v>10</v>
      </c>
      <c r="K75" s="122">
        <v>10</v>
      </c>
      <c r="L75" s="122">
        <v>10</v>
      </c>
      <c r="M75" s="122">
        <v>10</v>
      </c>
      <c r="N75" s="122">
        <v>10</v>
      </c>
      <c r="O75" s="122">
        <v>10</v>
      </c>
      <c r="P75" s="122">
        <v>10</v>
      </c>
      <c r="Q75" s="122">
        <v>10</v>
      </c>
      <c r="R75" s="122">
        <v>10</v>
      </c>
    </row>
    <row r="76" spans="1:18" ht="15.75">
      <c r="A76" s="5" t="s">
        <v>114</v>
      </c>
      <c r="B76" s="2" t="s">
        <v>128</v>
      </c>
      <c r="C76" s="122">
        <v>1</v>
      </c>
      <c r="D76" s="122">
        <v>1</v>
      </c>
      <c r="E76" s="122">
        <v>1</v>
      </c>
      <c r="F76" s="122">
        <v>1</v>
      </c>
      <c r="G76" s="122">
        <v>1</v>
      </c>
      <c r="H76" s="122">
        <v>1</v>
      </c>
      <c r="I76" s="122">
        <v>1</v>
      </c>
      <c r="J76" s="122">
        <v>1</v>
      </c>
      <c r="K76" s="122">
        <v>1</v>
      </c>
      <c r="L76" s="122">
        <v>1</v>
      </c>
      <c r="M76" s="122">
        <v>1</v>
      </c>
      <c r="N76" s="122">
        <v>1</v>
      </c>
      <c r="O76" s="122">
        <v>1</v>
      </c>
      <c r="P76" s="122">
        <v>1</v>
      </c>
      <c r="Q76" s="122">
        <v>1</v>
      </c>
      <c r="R76" s="122">
        <v>1</v>
      </c>
    </row>
    <row r="77" spans="1:18" ht="31.5">
      <c r="A77" s="5" t="s">
        <v>115</v>
      </c>
      <c r="B77" s="2" t="s">
        <v>129</v>
      </c>
      <c r="C77" s="122">
        <v>1.7</v>
      </c>
      <c r="D77" s="122">
        <v>2.2000000000000002</v>
      </c>
      <c r="E77" s="122">
        <v>2.7</v>
      </c>
      <c r="F77" s="122">
        <v>1.1000000000000001</v>
      </c>
      <c r="G77" s="122">
        <v>1.3</v>
      </c>
      <c r="H77" s="122">
        <v>2.85</v>
      </c>
      <c r="I77" s="122">
        <v>41</v>
      </c>
      <c r="J77" s="122">
        <v>1.5</v>
      </c>
      <c r="K77" s="122">
        <v>1.35</v>
      </c>
      <c r="L77" s="122">
        <v>1.2</v>
      </c>
      <c r="M77" s="122">
        <v>1.2</v>
      </c>
      <c r="N77" s="122">
        <v>1.1000000000000001</v>
      </c>
      <c r="O77" s="122">
        <v>1.3</v>
      </c>
      <c r="P77" s="122">
        <v>1</v>
      </c>
      <c r="Q77" s="122">
        <v>1</v>
      </c>
      <c r="R77" s="122">
        <v>1.2</v>
      </c>
    </row>
    <row r="78" spans="1:18" ht="31.5">
      <c r="A78" s="5" t="s">
        <v>116</v>
      </c>
      <c r="B78" s="2" t="s">
        <v>130</v>
      </c>
      <c r="C78" s="122">
        <v>1</v>
      </c>
      <c r="D78" s="122">
        <v>1</v>
      </c>
      <c r="E78" s="122">
        <v>1</v>
      </c>
      <c r="F78" s="122">
        <v>1</v>
      </c>
      <c r="G78" s="122">
        <v>1</v>
      </c>
      <c r="H78" s="122">
        <v>1</v>
      </c>
      <c r="I78" s="122">
        <v>1</v>
      </c>
      <c r="J78" s="122">
        <v>1</v>
      </c>
      <c r="K78" s="122">
        <v>1</v>
      </c>
      <c r="L78" s="122">
        <v>1</v>
      </c>
      <c r="M78" s="122">
        <v>1</v>
      </c>
      <c r="N78" s="122">
        <v>1</v>
      </c>
      <c r="O78" s="122">
        <v>1</v>
      </c>
      <c r="P78" s="122">
        <v>1</v>
      </c>
      <c r="Q78" s="122">
        <v>1</v>
      </c>
      <c r="R78" s="122">
        <v>1</v>
      </c>
    </row>
    <row r="79" spans="1:18" ht="63">
      <c r="A79" s="5" t="s">
        <v>117</v>
      </c>
      <c r="B79" s="2" t="s">
        <v>131</v>
      </c>
      <c r="C79" s="122">
        <v>20</v>
      </c>
      <c r="D79" s="122">
        <v>20</v>
      </c>
      <c r="E79" s="122">
        <v>20</v>
      </c>
      <c r="F79" s="122">
        <v>20</v>
      </c>
      <c r="G79" s="122">
        <v>20</v>
      </c>
      <c r="H79" s="122">
        <v>20</v>
      </c>
      <c r="I79" s="122">
        <v>20</v>
      </c>
      <c r="J79" s="122">
        <v>20</v>
      </c>
      <c r="K79" s="122">
        <v>20</v>
      </c>
      <c r="L79" s="122">
        <v>20</v>
      </c>
      <c r="M79" s="122">
        <v>20</v>
      </c>
      <c r="N79" s="122">
        <v>20</v>
      </c>
      <c r="O79" s="122">
        <v>20</v>
      </c>
      <c r="P79" s="122">
        <v>20</v>
      </c>
      <c r="Q79" s="122">
        <v>20</v>
      </c>
      <c r="R79" s="122">
        <v>20</v>
      </c>
    </row>
    <row r="80" spans="1:18" ht="31.5">
      <c r="A80" s="5" t="s">
        <v>118</v>
      </c>
      <c r="B80" s="2" t="s">
        <v>132</v>
      </c>
      <c r="C80" s="122">
        <v>2.5</v>
      </c>
      <c r="D80" s="122">
        <v>2.5</v>
      </c>
      <c r="E80" s="122">
        <v>2.5</v>
      </c>
      <c r="F80" s="122">
        <v>2.5</v>
      </c>
      <c r="G80" s="122">
        <v>2.5</v>
      </c>
      <c r="H80" s="122">
        <v>2.5</v>
      </c>
      <c r="I80" s="122">
        <v>2.5</v>
      </c>
      <c r="J80" s="122">
        <v>2.5</v>
      </c>
      <c r="K80" s="122">
        <v>2.5</v>
      </c>
      <c r="L80" s="122">
        <v>2.5</v>
      </c>
      <c r="M80" s="122">
        <v>2.5</v>
      </c>
      <c r="N80" s="122">
        <v>2.5</v>
      </c>
      <c r="O80" s="122">
        <v>2.5</v>
      </c>
      <c r="P80" s="122">
        <v>2.5</v>
      </c>
      <c r="Q80" s="122">
        <v>2.5</v>
      </c>
      <c r="R80" s="122">
        <v>2.5</v>
      </c>
    </row>
    <row r="81" spans="1:18" ht="15.75">
      <c r="A81" s="126" t="s">
        <v>119</v>
      </c>
      <c r="B81" s="127"/>
      <c r="C81" s="127"/>
      <c r="D81" s="127"/>
      <c r="E81" s="127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9"/>
    </row>
    <row r="82" spans="1:18" ht="33.75" customHeight="1">
      <c r="A82" s="1" t="s">
        <v>120</v>
      </c>
      <c r="B82" s="2" t="s">
        <v>133</v>
      </c>
      <c r="C82" s="121" t="s">
        <v>36</v>
      </c>
      <c r="D82" s="153" t="s">
        <v>36</v>
      </c>
      <c r="E82" s="155"/>
      <c r="F82" s="121" t="s">
        <v>36</v>
      </c>
      <c r="G82" s="121" t="s">
        <v>36</v>
      </c>
      <c r="H82" s="153" t="s">
        <v>36</v>
      </c>
      <c r="I82" s="155"/>
      <c r="J82" s="121" t="s">
        <v>36</v>
      </c>
      <c r="K82" s="121" t="s">
        <v>36</v>
      </c>
      <c r="L82" s="121" t="s">
        <v>36</v>
      </c>
      <c r="M82" s="121" t="s">
        <v>36</v>
      </c>
      <c r="N82" s="153" t="s">
        <v>36</v>
      </c>
      <c r="O82" s="155"/>
      <c r="P82" s="153" t="s">
        <v>36</v>
      </c>
      <c r="Q82" s="154"/>
      <c r="R82" s="155"/>
    </row>
    <row r="83" spans="1:18" ht="15.75">
      <c r="A83" s="8" t="s">
        <v>121</v>
      </c>
      <c r="B83" s="7" t="s">
        <v>136</v>
      </c>
      <c r="C83" s="121" t="s">
        <v>36</v>
      </c>
      <c r="D83" s="153" t="s">
        <v>36</v>
      </c>
      <c r="E83" s="155"/>
      <c r="F83" s="121" t="s">
        <v>36</v>
      </c>
      <c r="G83" s="121" t="s">
        <v>36</v>
      </c>
      <c r="H83" s="153" t="s">
        <v>36</v>
      </c>
      <c r="I83" s="155"/>
      <c r="J83" s="121" t="s">
        <v>36</v>
      </c>
      <c r="K83" s="121" t="s">
        <v>36</v>
      </c>
      <c r="L83" s="121" t="s">
        <v>36</v>
      </c>
      <c r="M83" s="121" t="s">
        <v>36</v>
      </c>
      <c r="N83" s="153" t="s">
        <v>36</v>
      </c>
      <c r="O83" s="155"/>
      <c r="P83" s="153" t="s">
        <v>36</v>
      </c>
      <c r="Q83" s="154"/>
      <c r="R83" s="155"/>
    </row>
    <row r="84" spans="1:18" ht="15.75">
      <c r="A84" s="1" t="s">
        <v>122</v>
      </c>
      <c r="B84" s="7" t="s">
        <v>134</v>
      </c>
      <c r="C84" s="121" t="s">
        <v>36</v>
      </c>
      <c r="D84" s="153" t="s">
        <v>36</v>
      </c>
      <c r="E84" s="155"/>
      <c r="F84" s="121" t="s">
        <v>36</v>
      </c>
      <c r="G84" s="121" t="s">
        <v>36</v>
      </c>
      <c r="H84" s="153" t="s">
        <v>36</v>
      </c>
      <c r="I84" s="155"/>
      <c r="J84" s="121" t="s">
        <v>36</v>
      </c>
      <c r="K84" s="121" t="s">
        <v>36</v>
      </c>
      <c r="L84" s="121" t="s">
        <v>36</v>
      </c>
      <c r="M84" s="121" t="s">
        <v>36</v>
      </c>
      <c r="N84" s="153" t="s">
        <v>36</v>
      </c>
      <c r="O84" s="155"/>
      <c r="P84" s="153" t="s">
        <v>36</v>
      </c>
      <c r="Q84" s="154"/>
      <c r="R84" s="155"/>
    </row>
    <row r="85" spans="1:18" ht="15.75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</sheetData>
  <mergeCells count="210">
    <mergeCell ref="H16:I16"/>
    <mergeCell ref="H17:I17"/>
    <mergeCell ref="H18:I18"/>
    <mergeCell ref="H19:I19"/>
    <mergeCell ref="P84:R84"/>
    <mergeCell ref="P83:R83"/>
    <mergeCell ref="P82:R82"/>
    <mergeCell ref="P66:R66"/>
    <mergeCell ref="N84:O84"/>
    <mergeCell ref="N83:O83"/>
    <mergeCell ref="D83:E83"/>
    <mergeCell ref="D84:E84"/>
    <mergeCell ref="D82:E82"/>
    <mergeCell ref="H82:I82"/>
    <mergeCell ref="N82:O82"/>
    <mergeCell ref="N66:O66"/>
    <mergeCell ref="H84:I84"/>
    <mergeCell ref="H83:I83"/>
    <mergeCell ref="B5:Q5"/>
    <mergeCell ref="A65:B67"/>
    <mergeCell ref="F66:F67"/>
    <mergeCell ref="G66:G67"/>
    <mergeCell ref="H66:I66"/>
    <mergeCell ref="C65:R65"/>
    <mergeCell ref="J66:J67"/>
    <mergeCell ref="K66:K67"/>
    <mergeCell ref="D20:E20"/>
    <mergeCell ref="D21:E21"/>
    <mergeCell ref="M66:M67"/>
    <mergeCell ref="L66:L67"/>
    <mergeCell ref="N8:O8"/>
    <mergeCell ref="P8:R8"/>
    <mergeCell ref="A7:A8"/>
    <mergeCell ref="B7:B8"/>
    <mergeCell ref="C7:R7"/>
    <mergeCell ref="D16:E16"/>
    <mergeCell ref="D17:E17"/>
    <mergeCell ref="H8:I8"/>
    <mergeCell ref="H10:I10"/>
    <mergeCell ref="H11:I11"/>
    <mergeCell ref="H12:I12"/>
    <mergeCell ref="H13:I13"/>
    <mergeCell ref="D8:E8"/>
    <mergeCell ref="D10:E10"/>
    <mergeCell ref="D11:E11"/>
    <mergeCell ref="D12:E12"/>
    <mergeCell ref="D13:E13"/>
    <mergeCell ref="D14:E14"/>
    <mergeCell ref="D15:E15"/>
    <mergeCell ref="A9:R9"/>
    <mergeCell ref="N10:O10"/>
    <mergeCell ref="P10:R10"/>
    <mergeCell ref="N11:O11"/>
    <mergeCell ref="P11:R11"/>
    <mergeCell ref="H14:I14"/>
    <mergeCell ref="H15:I15"/>
    <mergeCell ref="H20:I20"/>
    <mergeCell ref="H21:I21"/>
    <mergeCell ref="H22:I22"/>
    <mergeCell ref="H23:I23"/>
    <mergeCell ref="H24:I24"/>
    <mergeCell ref="D18:E18"/>
    <mergeCell ref="D19:E19"/>
    <mergeCell ref="D66:E66"/>
    <mergeCell ref="C66:C67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39:I39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60:I60"/>
    <mergeCell ref="H61:I61"/>
    <mergeCell ref="H62:I62"/>
    <mergeCell ref="H63:I63"/>
    <mergeCell ref="H64:I64"/>
    <mergeCell ref="H55:I55"/>
    <mergeCell ref="H56:I56"/>
    <mergeCell ref="H57:I57"/>
    <mergeCell ref="H58:I58"/>
    <mergeCell ref="H59:I59"/>
    <mergeCell ref="P15:R15"/>
    <mergeCell ref="N15:O15"/>
    <mergeCell ref="P16:R16"/>
    <mergeCell ref="N16:O16"/>
    <mergeCell ref="P17:R17"/>
    <mergeCell ref="N17:O17"/>
    <mergeCell ref="N12:O12"/>
    <mergeCell ref="P12:R12"/>
    <mergeCell ref="N13:O13"/>
    <mergeCell ref="P13:R13"/>
    <mergeCell ref="N14:O14"/>
    <mergeCell ref="P14:R14"/>
    <mergeCell ref="N21:O21"/>
    <mergeCell ref="P21:R21"/>
    <mergeCell ref="N22:O22"/>
    <mergeCell ref="P22:R22"/>
    <mergeCell ref="N23:O23"/>
    <mergeCell ref="P23:R23"/>
    <mergeCell ref="P18:R18"/>
    <mergeCell ref="N18:O18"/>
    <mergeCell ref="N19:O19"/>
    <mergeCell ref="P19:R19"/>
    <mergeCell ref="N20:O20"/>
    <mergeCell ref="P20:R20"/>
    <mergeCell ref="N27:O27"/>
    <mergeCell ref="P27:R27"/>
    <mergeCell ref="N28:O28"/>
    <mergeCell ref="P28:R28"/>
    <mergeCell ref="N29:O29"/>
    <mergeCell ref="P29:R29"/>
    <mergeCell ref="N24:O24"/>
    <mergeCell ref="P24:R24"/>
    <mergeCell ref="N25:O25"/>
    <mergeCell ref="P25:R25"/>
    <mergeCell ref="N26:O26"/>
    <mergeCell ref="P26:R26"/>
    <mergeCell ref="P64:R64"/>
    <mergeCell ref="P63:R63"/>
    <mergeCell ref="P62:R62"/>
    <mergeCell ref="P61:R61"/>
    <mergeCell ref="P60:R60"/>
    <mergeCell ref="N30:O30"/>
    <mergeCell ref="P30:R30"/>
    <mergeCell ref="N31:O31"/>
    <mergeCell ref="P31:R31"/>
    <mergeCell ref="N32:O32"/>
    <mergeCell ref="N52:O52"/>
    <mergeCell ref="N57:O57"/>
    <mergeCell ref="N58:O58"/>
    <mergeCell ref="N59:O59"/>
    <mergeCell ref="N60:O60"/>
    <mergeCell ref="N61:O61"/>
    <mergeCell ref="P54:R54"/>
    <mergeCell ref="N53:O53"/>
    <mergeCell ref="N54:O54"/>
    <mergeCell ref="N55:O55"/>
    <mergeCell ref="N56:O56"/>
    <mergeCell ref="P59:R59"/>
    <mergeCell ref="P58:R58"/>
    <mergeCell ref="P57:R57"/>
    <mergeCell ref="P56:R56"/>
    <mergeCell ref="P55:R55"/>
    <mergeCell ref="P32:R32"/>
    <mergeCell ref="P41:R41"/>
    <mergeCell ref="P40:R40"/>
    <mergeCell ref="P39:R39"/>
    <mergeCell ref="P38:R38"/>
    <mergeCell ref="P37:R37"/>
    <mergeCell ref="P46:R46"/>
    <mergeCell ref="P45:R45"/>
    <mergeCell ref="P44:R44"/>
    <mergeCell ref="P43:R43"/>
    <mergeCell ref="P42:R42"/>
    <mergeCell ref="N33:O33"/>
    <mergeCell ref="N34:O34"/>
    <mergeCell ref="N35:O35"/>
    <mergeCell ref="N36:O36"/>
    <mergeCell ref="N37:O37"/>
    <mergeCell ref="P36:R36"/>
    <mergeCell ref="P35:R35"/>
    <mergeCell ref="P34:R34"/>
    <mergeCell ref="P33:R33"/>
    <mergeCell ref="A81:R81"/>
    <mergeCell ref="N43:O43"/>
    <mergeCell ref="N44:O44"/>
    <mergeCell ref="N45:O45"/>
    <mergeCell ref="N46:O46"/>
    <mergeCell ref="N47:O47"/>
    <mergeCell ref="N38:O38"/>
    <mergeCell ref="N39:O39"/>
    <mergeCell ref="N40:O40"/>
    <mergeCell ref="N41:O41"/>
    <mergeCell ref="N42:O42"/>
    <mergeCell ref="P51:R51"/>
    <mergeCell ref="A50:R50"/>
    <mergeCell ref="P49:R49"/>
    <mergeCell ref="P48:R48"/>
    <mergeCell ref="P47:R47"/>
    <mergeCell ref="N48:O48"/>
    <mergeCell ref="N49:O49"/>
    <mergeCell ref="N51:O51"/>
    <mergeCell ref="N62:O62"/>
    <mergeCell ref="N63:O63"/>
    <mergeCell ref="N64:O64"/>
    <mergeCell ref="P53:R53"/>
    <mergeCell ref="P52:R52"/>
  </mergeCells>
  <phoneticPr fontId="3" type="noConversion"/>
  <pageMargins left="0.75" right="0.75" top="1" bottom="1" header="0.5" footer="0.5"/>
  <pageSetup paperSize="9" scale="55" orientation="landscape" verticalDpi="0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466"/>
  <sheetViews>
    <sheetView view="pageBreakPreview" zoomScale="75" zoomScaleNormal="90" zoomScaleSheetLayoutView="120" workbookViewId="0">
      <selection activeCell="B199" sqref="B199:B203"/>
    </sheetView>
  </sheetViews>
  <sheetFormatPr defaultRowHeight="12.75"/>
  <cols>
    <col min="1" max="1" width="7.5703125" customWidth="1"/>
    <col min="2" max="2" width="44.7109375" customWidth="1"/>
    <col min="3" max="3" width="6.28515625" customWidth="1"/>
    <col min="4" max="4" width="11.140625" customWidth="1"/>
    <col min="5" max="5" width="8.42578125" customWidth="1"/>
    <col min="6" max="6" width="9.28515625" customWidth="1"/>
    <col min="7" max="7" width="8.28515625" customWidth="1"/>
    <col min="8" max="8" width="10" customWidth="1"/>
    <col min="9" max="9" width="9" customWidth="1"/>
    <col min="10" max="10" width="10.5703125" customWidth="1"/>
    <col min="11" max="11" width="8" customWidth="1"/>
    <col min="12" max="12" width="8.5703125" customWidth="1"/>
    <col min="13" max="13" width="9.7109375" customWidth="1"/>
    <col min="14" max="14" width="8.42578125" customWidth="1"/>
    <col min="15" max="16" width="9.5703125" bestFit="1" customWidth="1"/>
    <col min="17" max="17" width="9.5703125" customWidth="1"/>
    <col min="18" max="18" width="9.85546875" customWidth="1"/>
    <col min="19" max="19" width="9" customWidth="1"/>
    <col min="20" max="20" width="2.85546875" customWidth="1"/>
  </cols>
  <sheetData>
    <row r="1" spans="1:22">
      <c r="D1" s="15"/>
      <c r="E1" s="15"/>
      <c r="S1" s="19" t="s">
        <v>266</v>
      </c>
    </row>
    <row r="2" spans="1:22">
      <c r="D2" s="15"/>
      <c r="E2" s="15"/>
      <c r="S2" s="19" t="s">
        <v>267</v>
      </c>
    </row>
    <row r="3" spans="1:22">
      <c r="D3" s="15"/>
      <c r="E3" s="15"/>
      <c r="S3" s="19" t="s">
        <v>268</v>
      </c>
    </row>
    <row r="4" spans="1:22">
      <c r="D4" s="15"/>
      <c r="E4" s="15"/>
      <c r="S4" s="102"/>
    </row>
    <row r="5" spans="1:22" ht="12.75" customHeight="1">
      <c r="A5" s="159" t="s">
        <v>0</v>
      </c>
      <c r="B5" s="159" t="s">
        <v>7</v>
      </c>
      <c r="C5" s="181"/>
      <c r="D5" s="175" t="s">
        <v>137</v>
      </c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1"/>
    </row>
    <row r="6" spans="1:22" ht="12.75" customHeight="1">
      <c r="A6" s="159"/>
      <c r="B6" s="159"/>
      <c r="C6" s="182"/>
      <c r="D6" s="168" t="s">
        <v>138</v>
      </c>
      <c r="E6" s="176" t="s">
        <v>139</v>
      </c>
      <c r="F6" s="177"/>
      <c r="G6" s="148" t="s">
        <v>140</v>
      </c>
      <c r="H6" s="150" t="s">
        <v>141</v>
      </c>
      <c r="I6" s="163" t="s">
        <v>142</v>
      </c>
      <c r="J6" s="163"/>
      <c r="K6" s="150" t="s">
        <v>143</v>
      </c>
      <c r="L6" s="150" t="s">
        <v>144</v>
      </c>
      <c r="M6" s="150" t="s">
        <v>145</v>
      </c>
      <c r="N6" s="150" t="s">
        <v>146</v>
      </c>
      <c r="O6" s="163" t="s">
        <v>147</v>
      </c>
      <c r="P6" s="163"/>
      <c r="Q6" s="170" t="s">
        <v>148</v>
      </c>
      <c r="R6" s="170"/>
      <c r="S6" s="171"/>
    </row>
    <row r="7" spans="1:22" ht="109.5" customHeight="1">
      <c r="A7" s="159"/>
      <c r="B7" s="159"/>
      <c r="C7" s="183"/>
      <c r="D7" s="169"/>
      <c r="E7" s="9" t="s">
        <v>258</v>
      </c>
      <c r="F7" s="10" t="s">
        <v>150</v>
      </c>
      <c r="G7" s="149"/>
      <c r="H7" s="149"/>
      <c r="I7" s="12" t="s">
        <v>151</v>
      </c>
      <c r="J7" s="12" t="s">
        <v>152</v>
      </c>
      <c r="K7" s="149"/>
      <c r="L7" s="149"/>
      <c r="M7" s="149"/>
      <c r="N7" s="149"/>
      <c r="O7" s="12" t="s">
        <v>153</v>
      </c>
      <c r="P7" s="11" t="s">
        <v>154</v>
      </c>
      <c r="Q7" s="11" t="s">
        <v>155</v>
      </c>
      <c r="R7" s="103" t="s">
        <v>156</v>
      </c>
      <c r="S7" s="119" t="s">
        <v>157</v>
      </c>
    </row>
    <row r="8" spans="1:22" ht="15.75">
      <c r="A8" s="178" t="s">
        <v>1</v>
      </c>
      <c r="B8" s="179"/>
      <c r="C8" s="179"/>
      <c r="D8" s="179"/>
      <c r="E8" s="179"/>
      <c r="F8" s="18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80"/>
      <c r="S8" s="13"/>
    </row>
    <row r="9" spans="1:22" ht="15.75" customHeight="1">
      <c r="A9" s="165" t="s">
        <v>2</v>
      </c>
      <c r="B9" s="172" t="s">
        <v>8</v>
      </c>
      <c r="C9" s="16" t="s">
        <v>158</v>
      </c>
      <c r="D9" s="13">
        <v>0.3</v>
      </c>
      <c r="E9" s="13">
        <v>0.3</v>
      </c>
      <c r="F9" s="13">
        <v>0.3</v>
      </c>
      <c r="G9" s="13">
        <v>0.3</v>
      </c>
      <c r="H9" s="13">
        <v>0.3</v>
      </c>
      <c r="I9" s="13">
        <v>0.3</v>
      </c>
      <c r="J9" s="13">
        <v>0.3</v>
      </c>
      <c r="K9" s="13">
        <v>0.3</v>
      </c>
      <c r="L9" s="13">
        <v>0.3</v>
      </c>
      <c r="M9" s="13">
        <v>0.3</v>
      </c>
      <c r="N9" s="13">
        <v>0.3</v>
      </c>
      <c r="O9" s="13">
        <v>0.3</v>
      </c>
      <c r="P9" s="13">
        <v>0.3</v>
      </c>
      <c r="Q9" s="13">
        <v>0.3</v>
      </c>
      <c r="R9" s="80">
        <v>0.3</v>
      </c>
      <c r="S9" s="13">
        <v>0.3</v>
      </c>
    </row>
    <row r="10" spans="1:22" ht="15.75" customHeight="1">
      <c r="A10" s="166"/>
      <c r="B10" s="173"/>
      <c r="C10" s="16" t="s">
        <v>159</v>
      </c>
      <c r="D10" s="82">
        <v>6.336E-2</v>
      </c>
      <c r="E10" s="82">
        <v>9.4829999999999984E-2</v>
      </c>
      <c r="F10" s="82">
        <v>4.9710000000000004E-2</v>
      </c>
      <c r="G10" s="82">
        <v>9.0239999999999987E-2</v>
      </c>
      <c r="H10" s="82">
        <v>5.7300000000000004E-2</v>
      </c>
      <c r="I10" s="82">
        <v>8.2260000000000014E-2</v>
      </c>
      <c r="J10" s="82">
        <v>3.7079999999999995E-2</v>
      </c>
      <c r="K10" s="82">
        <v>7.7939999999999995E-2</v>
      </c>
      <c r="L10" s="82">
        <v>6.2519999999999992E-2</v>
      </c>
      <c r="M10" s="82">
        <v>0.16646999999999998</v>
      </c>
      <c r="N10" s="82">
        <v>6.9959999999999994E-2</v>
      </c>
      <c r="O10" s="82">
        <v>9.0719999999999995E-2</v>
      </c>
      <c r="P10" s="82">
        <v>4.6349999999999995E-2</v>
      </c>
      <c r="Q10" s="82">
        <v>7.0080000000000003E-2</v>
      </c>
      <c r="R10" s="104">
        <v>7.0139999999999994E-2</v>
      </c>
      <c r="S10" s="82">
        <v>3.8220000000000004E-2</v>
      </c>
      <c r="T10" s="77"/>
      <c r="U10" s="77"/>
      <c r="V10" s="77"/>
    </row>
    <row r="11" spans="1:22" ht="15.75" customHeight="1">
      <c r="A11" s="166"/>
      <c r="B11" s="173"/>
      <c r="C11" s="16" t="s">
        <v>160</v>
      </c>
      <c r="D11" s="13">
        <v>0.3</v>
      </c>
      <c r="E11" s="13">
        <v>0.3</v>
      </c>
      <c r="F11" s="13">
        <v>0.3</v>
      </c>
      <c r="G11" s="13">
        <v>0.3</v>
      </c>
      <c r="H11" s="13">
        <v>0.3</v>
      </c>
      <c r="I11" s="13">
        <v>0.3</v>
      </c>
      <c r="J11" s="13">
        <v>0.3</v>
      </c>
      <c r="K11" s="13">
        <v>0.3</v>
      </c>
      <c r="L11" s="13">
        <v>0.3</v>
      </c>
      <c r="M11" s="13">
        <v>0.3</v>
      </c>
      <c r="N11" s="13">
        <v>0.3</v>
      </c>
      <c r="O11" s="13">
        <v>0.3</v>
      </c>
      <c r="P11" s="13">
        <v>0.3</v>
      </c>
      <c r="Q11" s="13">
        <v>0.3</v>
      </c>
      <c r="R11" s="80">
        <v>0.3</v>
      </c>
      <c r="S11" s="13">
        <v>0.3</v>
      </c>
    </row>
    <row r="12" spans="1:22" ht="15.75" customHeight="1">
      <c r="A12" s="166"/>
      <c r="B12" s="173"/>
      <c r="C12" s="16" t="s">
        <v>161</v>
      </c>
      <c r="D12" s="66">
        <v>4.1364599999999996</v>
      </c>
      <c r="E12" s="66">
        <v>4.1364599999999996</v>
      </c>
      <c r="F12" s="66">
        <v>4.1364599999999996</v>
      </c>
      <c r="G12" s="66">
        <v>4.1364599999999996</v>
      </c>
      <c r="H12" s="66">
        <v>4.1364599999999996</v>
      </c>
      <c r="I12" s="66">
        <v>4.1364599999999996</v>
      </c>
      <c r="J12" s="66">
        <v>4.1364599999999996</v>
      </c>
      <c r="K12" s="66">
        <v>4.1364599999999996</v>
      </c>
      <c r="L12" s="66">
        <v>4.1364599999999996</v>
      </c>
      <c r="M12" s="66">
        <v>4.1364599999999996</v>
      </c>
      <c r="N12" s="66">
        <v>4.1364599999999996</v>
      </c>
      <c r="O12" s="66">
        <v>4.1364599999999996</v>
      </c>
      <c r="P12" s="66">
        <v>4.1364599999999996</v>
      </c>
      <c r="Q12" s="66">
        <v>4.1364599999999996</v>
      </c>
      <c r="R12" s="105">
        <v>4.1364599999999996</v>
      </c>
      <c r="S12" s="120">
        <v>4.1364599999999996</v>
      </c>
    </row>
    <row r="13" spans="1:22" ht="15.75" customHeight="1">
      <c r="A13" s="167"/>
      <c r="B13" s="174"/>
      <c r="C13" s="16" t="s">
        <v>162</v>
      </c>
      <c r="D13" s="78">
        <f>D12/D10*100</f>
        <v>6528.503787878788</v>
      </c>
      <c r="E13" s="78">
        <f t="shared" ref="E13:S13" si="0">E12/E10*100</f>
        <v>4361.9740588421382</v>
      </c>
      <c r="F13" s="78">
        <f t="shared" si="0"/>
        <v>8321.1828605914288</v>
      </c>
      <c r="G13" s="78">
        <f t="shared" si="0"/>
        <v>4583.8430851063831</v>
      </c>
      <c r="H13" s="78">
        <f t="shared" si="0"/>
        <v>7218.9528795811511</v>
      </c>
      <c r="I13" s="78">
        <f t="shared" si="0"/>
        <v>5028.5193289569643</v>
      </c>
      <c r="J13" s="78">
        <f t="shared" si="0"/>
        <v>11155.501618122977</v>
      </c>
      <c r="K13" s="78">
        <f t="shared" si="0"/>
        <v>5307.2363356428023</v>
      </c>
      <c r="L13" s="78">
        <f t="shared" si="0"/>
        <v>6616.2188099808063</v>
      </c>
      <c r="M13" s="78">
        <f t="shared" si="0"/>
        <v>2484.8080735267613</v>
      </c>
      <c r="N13" s="78">
        <f t="shared" si="0"/>
        <v>5912.6072041166381</v>
      </c>
      <c r="O13" s="78">
        <f t="shared" si="0"/>
        <v>4559.5899470899467</v>
      </c>
      <c r="P13" s="78">
        <f t="shared" si="0"/>
        <v>8924.4012944983824</v>
      </c>
      <c r="Q13" s="78">
        <f t="shared" si="0"/>
        <v>5902.4828767123281</v>
      </c>
      <c r="R13" s="106">
        <f t="shared" si="0"/>
        <v>5897.433704020531</v>
      </c>
      <c r="S13" s="78">
        <f t="shared" si="0"/>
        <v>10822.762951334376</v>
      </c>
    </row>
    <row r="14" spans="1:22" ht="15.75" customHeight="1">
      <c r="A14" s="165" t="s">
        <v>3</v>
      </c>
      <c r="B14" s="172" t="s">
        <v>9</v>
      </c>
      <c r="C14" s="16" t="s">
        <v>158</v>
      </c>
      <c r="D14" s="13">
        <v>0.3</v>
      </c>
      <c r="E14" s="13">
        <v>0.3</v>
      </c>
      <c r="F14" s="13">
        <v>0.3</v>
      </c>
      <c r="G14" s="13">
        <v>0.3</v>
      </c>
      <c r="H14" s="13">
        <v>0.3</v>
      </c>
      <c r="I14" s="13">
        <v>0.3</v>
      </c>
      <c r="J14" s="13">
        <v>0.3</v>
      </c>
      <c r="K14" s="13">
        <v>0.3</v>
      </c>
      <c r="L14" s="13">
        <v>0.3</v>
      </c>
      <c r="M14" s="13">
        <v>0.3</v>
      </c>
      <c r="N14" s="13">
        <v>0.3</v>
      </c>
      <c r="O14" s="13">
        <v>0.3</v>
      </c>
      <c r="P14" s="13">
        <v>0.3</v>
      </c>
      <c r="Q14" s="13">
        <v>0.3</v>
      </c>
      <c r="R14" s="80">
        <v>0.3</v>
      </c>
      <c r="S14" s="13">
        <v>0.3</v>
      </c>
    </row>
    <row r="15" spans="1:22" ht="15.75" customHeight="1">
      <c r="A15" s="166"/>
      <c r="B15" s="173"/>
      <c r="C15" s="16" t="s">
        <v>159</v>
      </c>
      <c r="D15" s="82">
        <v>6.336E-2</v>
      </c>
      <c r="E15" s="82">
        <v>9.4829999999999984E-2</v>
      </c>
      <c r="F15" s="82">
        <v>4.9710000000000004E-2</v>
      </c>
      <c r="G15" s="82">
        <v>9.0239999999999987E-2</v>
      </c>
      <c r="H15" s="82">
        <v>5.7300000000000004E-2</v>
      </c>
      <c r="I15" s="82">
        <v>8.2260000000000014E-2</v>
      </c>
      <c r="J15" s="82">
        <v>3.7079999999999995E-2</v>
      </c>
      <c r="K15" s="82">
        <v>7.7939999999999995E-2</v>
      </c>
      <c r="L15" s="82">
        <v>6.2519999999999992E-2</v>
      </c>
      <c r="M15" s="82">
        <v>0.16646999999999998</v>
      </c>
      <c r="N15" s="82">
        <v>6.9959999999999994E-2</v>
      </c>
      <c r="O15" s="82">
        <v>9.0719999999999995E-2</v>
      </c>
      <c r="P15" s="82">
        <v>4.6349999999999995E-2</v>
      </c>
      <c r="Q15" s="82">
        <v>7.0080000000000003E-2</v>
      </c>
      <c r="R15" s="104">
        <v>7.0139999999999994E-2</v>
      </c>
      <c r="S15" s="82">
        <v>3.8220000000000004E-2</v>
      </c>
    </row>
    <row r="16" spans="1:22" ht="15.75" customHeight="1">
      <c r="A16" s="166"/>
      <c r="B16" s="173"/>
      <c r="C16" s="16" t="s">
        <v>160</v>
      </c>
      <c r="D16" s="13">
        <v>0.3</v>
      </c>
      <c r="E16" s="13">
        <v>0.3</v>
      </c>
      <c r="F16" s="13">
        <v>0.3</v>
      </c>
      <c r="G16" s="13">
        <v>0.3</v>
      </c>
      <c r="H16" s="13">
        <v>0.3</v>
      </c>
      <c r="I16" s="13">
        <v>0.3</v>
      </c>
      <c r="J16" s="13">
        <v>0.3</v>
      </c>
      <c r="K16" s="13">
        <v>0.3</v>
      </c>
      <c r="L16" s="13">
        <v>0.3</v>
      </c>
      <c r="M16" s="13">
        <v>0.3</v>
      </c>
      <c r="N16" s="13">
        <v>0.3</v>
      </c>
      <c r="O16" s="13">
        <v>0.3</v>
      </c>
      <c r="P16" s="13">
        <v>0.3</v>
      </c>
      <c r="Q16" s="13">
        <v>0.3</v>
      </c>
      <c r="R16" s="80">
        <v>0.3</v>
      </c>
      <c r="S16" s="13">
        <v>0.3</v>
      </c>
    </row>
    <row r="17" spans="1:19" ht="15.75" customHeight="1">
      <c r="A17" s="166"/>
      <c r="B17" s="173"/>
      <c r="C17" s="16" t="s">
        <v>161</v>
      </c>
      <c r="D17" s="79">
        <v>0.19886999999999999</v>
      </c>
      <c r="E17" s="79">
        <v>0.20498999999999998</v>
      </c>
      <c r="F17" s="79">
        <v>9.8310000000000008E-2</v>
      </c>
      <c r="G17" s="79">
        <v>0.17835000000000001</v>
      </c>
      <c r="H17" s="79">
        <v>0.20864999999999997</v>
      </c>
      <c r="I17" s="79">
        <v>0.12119999999999999</v>
      </c>
      <c r="J17" s="79">
        <v>9.4589999999999994E-2</v>
      </c>
      <c r="K17" s="79">
        <v>0.19622999999999999</v>
      </c>
      <c r="L17" s="79">
        <v>0.15719999999999998</v>
      </c>
      <c r="M17" s="79">
        <v>0.38183999999999996</v>
      </c>
      <c r="N17" s="79">
        <v>0.21809999999999999</v>
      </c>
      <c r="O17" s="79">
        <v>0.35729999999999995</v>
      </c>
      <c r="P17" s="79">
        <v>0.35729999999999995</v>
      </c>
      <c r="Q17" s="79">
        <v>0.35114999999999996</v>
      </c>
      <c r="R17" s="107">
        <v>0.35114999999999996</v>
      </c>
      <c r="S17" s="79">
        <v>0.15402000000000002</v>
      </c>
    </row>
    <row r="18" spans="1:19" ht="15.75" customHeight="1">
      <c r="A18" s="167"/>
      <c r="B18" s="174"/>
      <c r="C18" s="16" t="s">
        <v>162</v>
      </c>
      <c r="D18" s="79">
        <f>D17/D15*100</f>
        <v>313.87310606060606</v>
      </c>
      <c r="E18" s="79">
        <f t="shared" ref="E18:S18" si="1">E17/E15*100</f>
        <v>216.16577032584624</v>
      </c>
      <c r="F18" s="79">
        <f t="shared" si="1"/>
        <v>197.76704888352444</v>
      </c>
      <c r="G18" s="79">
        <f t="shared" si="1"/>
        <v>197.6396276595745</v>
      </c>
      <c r="H18" s="79">
        <f t="shared" si="1"/>
        <v>364.13612565445021</v>
      </c>
      <c r="I18" s="79">
        <f t="shared" si="1"/>
        <v>147.33770970094818</v>
      </c>
      <c r="J18" s="79">
        <f t="shared" si="1"/>
        <v>255.09708737864082</v>
      </c>
      <c r="K18" s="79">
        <f t="shared" si="1"/>
        <v>251.77059276366433</v>
      </c>
      <c r="L18" s="79">
        <f t="shared" si="1"/>
        <v>251.43953934740884</v>
      </c>
      <c r="M18" s="79">
        <f t="shared" si="1"/>
        <v>229.37466210127951</v>
      </c>
      <c r="N18" s="79">
        <f t="shared" si="1"/>
        <v>311.74957118353348</v>
      </c>
      <c r="O18" s="79">
        <f t="shared" si="1"/>
        <v>393.84920634920633</v>
      </c>
      <c r="P18" s="79">
        <f t="shared" si="1"/>
        <v>770.87378640776706</v>
      </c>
      <c r="Q18" s="79">
        <f t="shared" si="1"/>
        <v>501.07020547945194</v>
      </c>
      <c r="R18" s="107">
        <f t="shared" si="1"/>
        <v>500.64157399486743</v>
      </c>
      <c r="S18" s="79">
        <f t="shared" si="1"/>
        <v>402.98273155416007</v>
      </c>
    </row>
    <row r="19" spans="1:19" ht="15.75" customHeight="1">
      <c r="A19" s="165" t="s">
        <v>4</v>
      </c>
      <c r="B19" s="172" t="s">
        <v>10</v>
      </c>
      <c r="C19" s="16" t="s">
        <v>158</v>
      </c>
      <c r="D19" s="14">
        <v>10</v>
      </c>
      <c r="E19" s="14">
        <v>10</v>
      </c>
      <c r="F19" s="14">
        <v>10</v>
      </c>
      <c r="G19" s="14">
        <v>10</v>
      </c>
      <c r="H19" s="14">
        <v>10</v>
      </c>
      <c r="I19" s="14">
        <v>10</v>
      </c>
      <c r="J19" s="14">
        <v>10</v>
      </c>
      <c r="K19" s="14">
        <v>10</v>
      </c>
      <c r="L19" s="14">
        <v>10</v>
      </c>
      <c r="M19" s="14">
        <v>10</v>
      </c>
      <c r="N19" s="14">
        <v>10</v>
      </c>
      <c r="O19" s="14">
        <v>10</v>
      </c>
      <c r="P19" s="14">
        <v>10</v>
      </c>
      <c r="Q19" s="14">
        <v>10</v>
      </c>
      <c r="R19" s="108">
        <v>10</v>
      </c>
      <c r="S19" s="14">
        <v>10</v>
      </c>
    </row>
    <row r="20" spans="1:19" ht="15.75" customHeight="1">
      <c r="A20" s="166"/>
      <c r="B20" s="173"/>
      <c r="C20" s="16" t="s">
        <v>159</v>
      </c>
      <c r="D20" s="84">
        <v>2.0089999999999999</v>
      </c>
      <c r="E20" s="84">
        <v>3.1280000000000001</v>
      </c>
      <c r="F20" s="84">
        <v>1.67</v>
      </c>
      <c r="G20" s="84">
        <v>2.9769999999999999</v>
      </c>
      <c r="H20" s="84">
        <v>1.89</v>
      </c>
      <c r="I20" s="84">
        <v>2.714</v>
      </c>
      <c r="J20" s="84">
        <v>1.484</v>
      </c>
      <c r="K20" s="84">
        <v>2.5720000000000001</v>
      </c>
      <c r="L20" s="84">
        <v>2.0629999999999997</v>
      </c>
      <c r="M20" s="84">
        <v>5.3670000000000009</v>
      </c>
      <c r="N20" s="84">
        <v>2.3079999999999998</v>
      </c>
      <c r="O20" s="84">
        <v>2.8670000000000004</v>
      </c>
      <c r="P20" s="84">
        <v>1.4650000000000001</v>
      </c>
      <c r="Q20" s="84">
        <v>2.2149999999999999</v>
      </c>
      <c r="R20" s="109">
        <v>2.2159999999999997</v>
      </c>
      <c r="S20" s="84">
        <v>1.208</v>
      </c>
    </row>
    <row r="21" spans="1:19" ht="15.75" customHeight="1">
      <c r="A21" s="166"/>
      <c r="B21" s="173"/>
      <c r="C21" s="16" t="s">
        <v>160</v>
      </c>
      <c r="D21" s="14">
        <v>1.5</v>
      </c>
      <c r="E21" s="14">
        <v>1.5</v>
      </c>
      <c r="F21" s="14">
        <v>1.5</v>
      </c>
      <c r="G21" s="14">
        <v>1.5</v>
      </c>
      <c r="H21" s="14">
        <v>1.5</v>
      </c>
      <c r="I21" s="14">
        <v>1.5</v>
      </c>
      <c r="J21" s="14">
        <v>1.5</v>
      </c>
      <c r="K21" s="14">
        <v>1.5</v>
      </c>
      <c r="L21" s="14">
        <v>1.5</v>
      </c>
      <c r="M21" s="14">
        <v>1.5</v>
      </c>
      <c r="N21" s="14">
        <v>1.5</v>
      </c>
      <c r="O21" s="14">
        <v>1.5</v>
      </c>
      <c r="P21" s="14">
        <v>1.5</v>
      </c>
      <c r="Q21" s="14">
        <v>1.5</v>
      </c>
      <c r="R21" s="108">
        <v>1.5</v>
      </c>
      <c r="S21" s="14">
        <v>1.5</v>
      </c>
    </row>
    <row r="22" spans="1:19" ht="15.75" customHeight="1">
      <c r="A22" s="166"/>
      <c r="B22" s="173"/>
      <c r="C22" s="16" t="s">
        <v>161</v>
      </c>
      <c r="D22" s="83">
        <v>3.0835500000000002</v>
      </c>
      <c r="E22" s="83">
        <v>3.1646999999999998</v>
      </c>
      <c r="F22" s="83">
        <v>1.5177</v>
      </c>
      <c r="G22" s="83">
        <v>2.7001499999999998</v>
      </c>
      <c r="H22" s="83">
        <v>3.2132999999999998</v>
      </c>
      <c r="I22" s="83">
        <v>1.8891</v>
      </c>
      <c r="J22" s="83">
        <v>4.3065000000000007</v>
      </c>
      <c r="K22" s="83">
        <v>3.0486</v>
      </c>
      <c r="L22" s="83">
        <v>2.4230999999999998</v>
      </c>
      <c r="M22" s="83">
        <v>5.9451000000000001</v>
      </c>
      <c r="N22" s="83">
        <v>3.3378000000000001</v>
      </c>
      <c r="O22" s="83">
        <v>5.5579499999999999</v>
      </c>
      <c r="P22" s="83">
        <v>5.5579499999999999</v>
      </c>
      <c r="Q22" s="83">
        <v>5.4590999999999994</v>
      </c>
      <c r="R22" s="110">
        <v>5.4590999999999994</v>
      </c>
      <c r="S22" s="83">
        <v>2.3811</v>
      </c>
    </row>
    <row r="23" spans="1:19" ht="15.75" customHeight="1">
      <c r="A23" s="167"/>
      <c r="B23" s="174"/>
      <c r="C23" s="16" t="s">
        <v>162</v>
      </c>
      <c r="D23" s="85">
        <f>D22/D20*100</f>
        <v>153.48680935788951</v>
      </c>
      <c r="E23" s="85">
        <f t="shared" ref="E23:S23" si="2">E22/E20*100</f>
        <v>101.17327365728899</v>
      </c>
      <c r="F23" s="85">
        <f t="shared" si="2"/>
        <v>90.880239520958099</v>
      </c>
      <c r="G23" s="85">
        <f t="shared" si="2"/>
        <v>90.700369499496134</v>
      </c>
      <c r="H23" s="85">
        <f t="shared" si="2"/>
        <v>170.01587301587301</v>
      </c>
      <c r="I23" s="85">
        <f t="shared" si="2"/>
        <v>69.605747973470883</v>
      </c>
      <c r="J23" s="85">
        <f t="shared" si="2"/>
        <v>290.19541778975747</v>
      </c>
      <c r="K23" s="85">
        <f t="shared" si="2"/>
        <v>118.5303265940902</v>
      </c>
      <c r="L23" s="85">
        <f t="shared" si="2"/>
        <v>117.45516238487642</v>
      </c>
      <c r="M23" s="85">
        <f t="shared" si="2"/>
        <v>110.77138065958634</v>
      </c>
      <c r="N23" s="85">
        <f t="shared" si="2"/>
        <v>144.61871750433278</v>
      </c>
      <c r="O23" s="85">
        <f t="shared" si="2"/>
        <v>193.85943494942447</v>
      </c>
      <c r="P23" s="85">
        <f t="shared" si="2"/>
        <v>379.38225255972691</v>
      </c>
      <c r="Q23" s="85">
        <f t="shared" si="2"/>
        <v>246.46049661399547</v>
      </c>
      <c r="R23" s="111">
        <f t="shared" si="2"/>
        <v>246.34927797833933</v>
      </c>
      <c r="S23" s="85">
        <f t="shared" si="2"/>
        <v>197.11092715231788</v>
      </c>
    </row>
    <row r="24" spans="1:19" ht="15.75" customHeight="1">
      <c r="A24" s="165" t="s">
        <v>5</v>
      </c>
      <c r="B24" s="172" t="s">
        <v>11</v>
      </c>
      <c r="C24" s="16" t="s">
        <v>158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80">
        <v>0</v>
      </c>
      <c r="S24" s="13">
        <v>0</v>
      </c>
    </row>
    <row r="25" spans="1:19" ht="15.75" customHeight="1">
      <c r="A25" s="166"/>
      <c r="B25" s="173"/>
      <c r="C25" s="17" t="s">
        <v>159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80">
        <v>0</v>
      </c>
      <c r="S25" s="13">
        <v>0</v>
      </c>
    </row>
    <row r="26" spans="1:19" ht="15.75" customHeight="1">
      <c r="A26" s="166"/>
      <c r="B26" s="173"/>
      <c r="C26" s="17" t="s">
        <v>160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80">
        <v>0</v>
      </c>
      <c r="S26" s="13">
        <v>0</v>
      </c>
    </row>
    <row r="27" spans="1:19" ht="15.75" customHeight="1">
      <c r="A27" s="166"/>
      <c r="B27" s="173"/>
      <c r="C27" s="17" t="s">
        <v>161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80">
        <v>0</v>
      </c>
      <c r="S27" s="13">
        <v>0</v>
      </c>
    </row>
    <row r="28" spans="1:19" ht="15.75">
      <c r="A28" s="167"/>
      <c r="B28" s="174"/>
      <c r="C28" s="17" t="s">
        <v>162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80">
        <v>0</v>
      </c>
      <c r="S28" s="13">
        <v>0</v>
      </c>
    </row>
    <row r="29" spans="1:19" ht="15.75" customHeight="1">
      <c r="A29" s="165" t="s">
        <v>6</v>
      </c>
      <c r="B29" s="172" t="s">
        <v>12</v>
      </c>
      <c r="C29" s="16" t="s">
        <v>158</v>
      </c>
      <c r="D29" s="13">
        <v>10</v>
      </c>
      <c r="E29" s="13">
        <v>10</v>
      </c>
      <c r="F29" s="13">
        <v>10</v>
      </c>
      <c r="G29" s="13">
        <v>10</v>
      </c>
      <c r="H29" s="13">
        <v>10</v>
      </c>
      <c r="I29" s="13">
        <v>10</v>
      </c>
      <c r="J29" s="13">
        <v>10</v>
      </c>
      <c r="K29" s="13">
        <v>10</v>
      </c>
      <c r="L29" s="13">
        <v>10</v>
      </c>
      <c r="M29" s="13">
        <v>10</v>
      </c>
      <c r="N29" s="13">
        <v>10</v>
      </c>
      <c r="O29" s="13">
        <v>10</v>
      </c>
      <c r="P29" s="13">
        <v>10</v>
      </c>
      <c r="Q29" s="13">
        <v>10</v>
      </c>
      <c r="R29" s="80">
        <v>10</v>
      </c>
      <c r="S29" s="13">
        <v>10</v>
      </c>
    </row>
    <row r="30" spans="1:19" ht="15.75" customHeight="1">
      <c r="A30" s="166"/>
      <c r="B30" s="173"/>
      <c r="C30" s="17" t="s">
        <v>159</v>
      </c>
      <c r="D30" s="86">
        <v>2.0089999999999999</v>
      </c>
      <c r="E30" s="86">
        <v>3.1280000000000001</v>
      </c>
      <c r="F30" s="86">
        <v>1.67</v>
      </c>
      <c r="G30" s="86">
        <v>2.9769999999999999</v>
      </c>
      <c r="H30" s="86">
        <v>1.89</v>
      </c>
      <c r="I30" s="86">
        <v>2.714</v>
      </c>
      <c r="J30" s="86">
        <v>1.484</v>
      </c>
      <c r="K30" s="86">
        <v>2.5720000000000001</v>
      </c>
      <c r="L30" s="86">
        <v>2.0629999999999997</v>
      </c>
      <c r="M30" s="86">
        <v>5.3670000000000009</v>
      </c>
      <c r="N30" s="86">
        <v>2.3079999999999998</v>
      </c>
      <c r="O30" s="86">
        <v>2.8670000000000004</v>
      </c>
      <c r="P30" s="86">
        <v>1.4650000000000001</v>
      </c>
      <c r="Q30" s="86">
        <v>2.2149999999999999</v>
      </c>
      <c r="R30" s="112">
        <v>2.2159999999999997</v>
      </c>
      <c r="S30" s="86">
        <v>1.208</v>
      </c>
    </row>
    <row r="31" spans="1:19" ht="15.75" customHeight="1">
      <c r="A31" s="166"/>
      <c r="B31" s="173"/>
      <c r="C31" s="17" t="s">
        <v>160</v>
      </c>
      <c r="D31" s="13">
        <v>1.5</v>
      </c>
      <c r="E31" s="13">
        <v>1.5</v>
      </c>
      <c r="F31" s="13">
        <v>1.5</v>
      </c>
      <c r="G31" s="13">
        <v>1.5</v>
      </c>
      <c r="H31" s="13">
        <v>1.5</v>
      </c>
      <c r="I31" s="13">
        <v>1.5</v>
      </c>
      <c r="J31" s="13">
        <v>1.5</v>
      </c>
      <c r="K31" s="13">
        <v>1.5</v>
      </c>
      <c r="L31" s="13">
        <v>1.5</v>
      </c>
      <c r="M31" s="13">
        <v>1.5</v>
      </c>
      <c r="N31" s="13">
        <v>1.5</v>
      </c>
      <c r="O31" s="13">
        <v>1.5</v>
      </c>
      <c r="P31" s="13">
        <v>1.5</v>
      </c>
      <c r="Q31" s="13">
        <v>1.5</v>
      </c>
      <c r="R31" s="80">
        <v>1.5</v>
      </c>
      <c r="S31" s="13">
        <v>1.5</v>
      </c>
    </row>
    <row r="32" spans="1:19" ht="15.75" customHeight="1">
      <c r="A32" s="166"/>
      <c r="B32" s="173"/>
      <c r="C32" s="17" t="s">
        <v>161</v>
      </c>
      <c r="D32" s="79">
        <v>64.685000000000002</v>
      </c>
      <c r="E32" s="79">
        <v>47.034999999999997</v>
      </c>
      <c r="F32" s="79">
        <v>64.685000000000002</v>
      </c>
      <c r="G32" s="79">
        <v>40.131</v>
      </c>
      <c r="H32" s="79">
        <v>64.685000000000002</v>
      </c>
      <c r="I32" s="79">
        <v>64.685000000000002</v>
      </c>
      <c r="J32" s="79">
        <v>64.685000000000002</v>
      </c>
      <c r="K32" s="79">
        <v>64.685000000000002</v>
      </c>
      <c r="L32" s="79">
        <v>36.012999999999998</v>
      </c>
      <c r="M32" s="79">
        <v>88.358000000000004</v>
      </c>
      <c r="N32" s="79">
        <v>64.685000000000002</v>
      </c>
      <c r="O32" s="79">
        <v>82.603999999999999</v>
      </c>
      <c r="P32" s="79">
        <v>82.603999999999999</v>
      </c>
      <c r="Q32" s="79">
        <v>64.685000000000002</v>
      </c>
      <c r="R32" s="107">
        <v>64.685000000000002</v>
      </c>
      <c r="S32" s="79">
        <v>64.685000000000002</v>
      </c>
    </row>
    <row r="33" spans="1:19" ht="15.75" customHeight="1">
      <c r="A33" s="167"/>
      <c r="B33" s="174"/>
      <c r="C33" s="17" t="s">
        <v>162</v>
      </c>
      <c r="D33" s="88">
        <f>D32/D30*100</f>
        <v>3219.7610751617722</v>
      </c>
      <c r="E33" s="88">
        <f t="shared" ref="E33:S33" si="3">E32/E30*100</f>
        <v>1503.6764705882351</v>
      </c>
      <c r="F33" s="88">
        <f t="shared" si="3"/>
        <v>3873.3532934131736</v>
      </c>
      <c r="G33" s="88">
        <f t="shared" si="3"/>
        <v>1348.0349344978167</v>
      </c>
      <c r="H33" s="88">
        <f t="shared" si="3"/>
        <v>3422.4867724867727</v>
      </c>
      <c r="I33" s="88">
        <f t="shared" si="3"/>
        <v>2383.3824613117172</v>
      </c>
      <c r="J33" s="88">
        <f t="shared" si="3"/>
        <v>4358.8274932614559</v>
      </c>
      <c r="K33" s="88">
        <f t="shared" si="3"/>
        <v>2514.9688958009333</v>
      </c>
      <c r="L33" s="88">
        <f t="shared" si="3"/>
        <v>1745.6616577799323</v>
      </c>
      <c r="M33" s="88">
        <f t="shared" si="3"/>
        <v>1646.3201043413453</v>
      </c>
      <c r="N33" s="88">
        <f t="shared" si="3"/>
        <v>2802.6429809358756</v>
      </c>
      <c r="O33" s="88">
        <f t="shared" si="3"/>
        <v>2881.1998604813389</v>
      </c>
      <c r="P33" s="88">
        <f t="shared" si="3"/>
        <v>5638.4982935153585</v>
      </c>
      <c r="Q33" s="88">
        <f t="shared" si="3"/>
        <v>2920.3160270880362</v>
      </c>
      <c r="R33" s="113">
        <f t="shared" si="3"/>
        <v>2918.9981949458488</v>
      </c>
      <c r="S33" s="88">
        <f t="shared" si="3"/>
        <v>5354.7185430463578</v>
      </c>
    </row>
    <row r="34" spans="1:19" ht="15.75" customHeight="1">
      <c r="A34" s="165" t="s">
        <v>13</v>
      </c>
      <c r="B34" s="172" t="s">
        <v>25</v>
      </c>
      <c r="C34" s="16" t="s">
        <v>158</v>
      </c>
      <c r="D34" s="13">
        <v>60</v>
      </c>
      <c r="E34" s="13">
        <v>60</v>
      </c>
      <c r="F34" s="13">
        <v>60</v>
      </c>
      <c r="G34" s="13">
        <v>60</v>
      </c>
      <c r="H34" s="13">
        <v>60</v>
      </c>
      <c r="I34" s="13">
        <v>60</v>
      </c>
      <c r="J34" s="13">
        <v>60</v>
      </c>
      <c r="K34" s="13">
        <v>60</v>
      </c>
      <c r="L34" s="13">
        <v>60</v>
      </c>
      <c r="M34" s="13">
        <v>60</v>
      </c>
      <c r="N34" s="13">
        <v>60</v>
      </c>
      <c r="O34" s="13">
        <v>60</v>
      </c>
      <c r="P34" s="13">
        <v>60</v>
      </c>
      <c r="Q34" s="13">
        <v>60</v>
      </c>
      <c r="R34" s="80">
        <v>60</v>
      </c>
      <c r="S34" s="13">
        <v>60</v>
      </c>
    </row>
    <row r="35" spans="1:19" ht="15.75">
      <c r="A35" s="166"/>
      <c r="B35" s="173"/>
      <c r="C35" s="17" t="s">
        <v>159</v>
      </c>
      <c r="D35" s="87">
        <v>12.054</v>
      </c>
      <c r="E35" s="87">
        <v>18.768000000000001</v>
      </c>
      <c r="F35" s="87">
        <v>10.02</v>
      </c>
      <c r="G35" s="87">
        <v>17.862000000000002</v>
      </c>
      <c r="H35" s="87">
        <v>11.34</v>
      </c>
      <c r="I35" s="87">
        <v>16.284000000000002</v>
      </c>
      <c r="J35" s="87">
        <v>8.9039999999999999</v>
      </c>
      <c r="K35" s="87">
        <v>15.431999999999999</v>
      </c>
      <c r="L35" s="87">
        <v>12.378</v>
      </c>
      <c r="M35" s="87">
        <v>32.202000000000005</v>
      </c>
      <c r="N35" s="87">
        <v>13.847999999999999</v>
      </c>
      <c r="O35" s="87">
        <v>17.202000000000002</v>
      </c>
      <c r="P35" s="87">
        <v>8.7899999999999991</v>
      </c>
      <c r="Q35" s="87">
        <v>13.29</v>
      </c>
      <c r="R35" s="114">
        <v>13.295999999999999</v>
      </c>
      <c r="S35" s="87">
        <v>7.2479999999999993</v>
      </c>
    </row>
    <row r="36" spans="1:19" ht="15.75">
      <c r="A36" s="166"/>
      <c r="B36" s="173"/>
      <c r="C36" s="17" t="s">
        <v>160</v>
      </c>
      <c r="D36" s="13">
        <v>15</v>
      </c>
      <c r="E36" s="13">
        <v>15</v>
      </c>
      <c r="F36" s="13">
        <v>15</v>
      </c>
      <c r="G36" s="13">
        <v>15</v>
      </c>
      <c r="H36" s="13">
        <v>15</v>
      </c>
      <c r="I36" s="13">
        <v>15</v>
      </c>
      <c r="J36" s="13">
        <v>15</v>
      </c>
      <c r="K36" s="13">
        <v>15</v>
      </c>
      <c r="L36" s="13">
        <v>15</v>
      </c>
      <c r="M36" s="13">
        <v>15</v>
      </c>
      <c r="N36" s="13">
        <v>15</v>
      </c>
      <c r="O36" s="13">
        <v>15</v>
      </c>
      <c r="P36" s="13">
        <v>15</v>
      </c>
      <c r="Q36" s="13">
        <v>15</v>
      </c>
      <c r="R36" s="80">
        <v>15</v>
      </c>
      <c r="S36" s="13">
        <v>15</v>
      </c>
    </row>
    <row r="37" spans="1:19" ht="15.75">
      <c r="A37" s="166"/>
      <c r="B37" s="173"/>
      <c r="C37" s="17" t="s">
        <v>161</v>
      </c>
      <c r="D37" s="79">
        <v>30.835499999999996</v>
      </c>
      <c r="E37" s="79">
        <v>31.646999999999998</v>
      </c>
      <c r="F37" s="79">
        <v>15.177</v>
      </c>
      <c r="G37" s="79">
        <v>27.001499999999997</v>
      </c>
      <c r="H37" s="79">
        <v>32.133000000000003</v>
      </c>
      <c r="I37" s="79">
        <v>18.890999999999998</v>
      </c>
      <c r="J37" s="79">
        <v>43.064999999999998</v>
      </c>
      <c r="K37" s="79">
        <v>30.486000000000004</v>
      </c>
      <c r="L37" s="79">
        <v>24.230999999999998</v>
      </c>
      <c r="M37" s="79">
        <v>59.450999999999993</v>
      </c>
      <c r="N37" s="79">
        <v>33.378</v>
      </c>
      <c r="O37" s="79">
        <v>55.579499999999996</v>
      </c>
      <c r="P37" s="79">
        <v>55.579499999999996</v>
      </c>
      <c r="Q37" s="79">
        <v>54.591000000000001</v>
      </c>
      <c r="R37" s="107">
        <v>54.591000000000001</v>
      </c>
      <c r="S37" s="79">
        <v>23.811000000000003</v>
      </c>
    </row>
    <row r="38" spans="1:19" ht="15.75">
      <c r="A38" s="167"/>
      <c r="B38" s="174"/>
      <c r="C38" s="17" t="s">
        <v>162</v>
      </c>
      <c r="D38" s="88">
        <f>D37/D35*100</f>
        <v>255.81134892981581</v>
      </c>
      <c r="E38" s="88">
        <f t="shared" ref="E38:S38" si="4">E37/E35*100</f>
        <v>168.62212276214831</v>
      </c>
      <c r="F38" s="88">
        <f t="shared" si="4"/>
        <v>151.46706586826349</v>
      </c>
      <c r="G38" s="88">
        <f t="shared" si="4"/>
        <v>151.16728249916019</v>
      </c>
      <c r="H38" s="88">
        <f t="shared" si="4"/>
        <v>283.35978835978841</v>
      </c>
      <c r="I38" s="88">
        <f t="shared" si="4"/>
        <v>116.00957995578479</v>
      </c>
      <c r="J38" s="88">
        <f t="shared" si="4"/>
        <v>483.65902964959571</v>
      </c>
      <c r="K38" s="88">
        <f t="shared" si="4"/>
        <v>197.55054432348371</v>
      </c>
      <c r="L38" s="88">
        <f t="shared" si="4"/>
        <v>195.75860397479397</v>
      </c>
      <c r="M38" s="88">
        <f t="shared" si="4"/>
        <v>184.6189677659772</v>
      </c>
      <c r="N38" s="88">
        <f t="shared" si="4"/>
        <v>241.0311958405546</v>
      </c>
      <c r="O38" s="88">
        <f t="shared" si="4"/>
        <v>323.09905824904075</v>
      </c>
      <c r="P38" s="88">
        <f t="shared" si="4"/>
        <v>632.30375426621163</v>
      </c>
      <c r="Q38" s="88">
        <f t="shared" si="4"/>
        <v>410.76749435665914</v>
      </c>
      <c r="R38" s="113">
        <f t="shared" si="4"/>
        <v>410.58212996389898</v>
      </c>
      <c r="S38" s="88">
        <f t="shared" si="4"/>
        <v>328.51821192052989</v>
      </c>
    </row>
    <row r="39" spans="1:19" ht="15.75" customHeight="1">
      <c r="A39" s="165" t="s">
        <v>14</v>
      </c>
      <c r="B39" s="172" t="s">
        <v>26</v>
      </c>
      <c r="C39" s="16" t="s">
        <v>158</v>
      </c>
      <c r="D39" s="13">
        <v>10</v>
      </c>
      <c r="E39" s="13">
        <v>10</v>
      </c>
      <c r="F39" s="13">
        <v>10</v>
      </c>
      <c r="G39" s="13">
        <v>10</v>
      </c>
      <c r="H39" s="13">
        <v>10</v>
      </c>
      <c r="I39" s="13">
        <v>10</v>
      </c>
      <c r="J39" s="13">
        <v>10</v>
      </c>
      <c r="K39" s="13">
        <v>10</v>
      </c>
      <c r="L39" s="13">
        <v>10</v>
      </c>
      <c r="M39" s="13">
        <v>10</v>
      </c>
      <c r="N39" s="13">
        <v>10</v>
      </c>
      <c r="O39" s="13">
        <v>10</v>
      </c>
      <c r="P39" s="13">
        <v>10</v>
      </c>
      <c r="Q39" s="13">
        <v>10</v>
      </c>
      <c r="R39" s="80">
        <v>10</v>
      </c>
      <c r="S39" s="13">
        <v>10</v>
      </c>
    </row>
    <row r="40" spans="1:19" ht="15.75" customHeight="1">
      <c r="A40" s="166"/>
      <c r="B40" s="173"/>
      <c r="C40" s="17" t="s">
        <v>159</v>
      </c>
      <c r="D40" s="86">
        <v>2.0089999999999999</v>
      </c>
      <c r="E40" s="86">
        <v>3.1280000000000001</v>
      </c>
      <c r="F40" s="86">
        <v>1.67</v>
      </c>
      <c r="G40" s="86">
        <v>2.9769999999999999</v>
      </c>
      <c r="H40" s="86">
        <v>1.89</v>
      </c>
      <c r="I40" s="86">
        <v>2.714</v>
      </c>
      <c r="J40" s="86">
        <v>1.484</v>
      </c>
      <c r="K40" s="86">
        <v>2.5720000000000001</v>
      </c>
      <c r="L40" s="86">
        <v>2.0629999999999997</v>
      </c>
      <c r="M40" s="86">
        <v>5.3670000000000009</v>
      </c>
      <c r="N40" s="86">
        <v>2.3079999999999998</v>
      </c>
      <c r="O40" s="86">
        <v>2.8670000000000004</v>
      </c>
      <c r="P40" s="86">
        <v>1.4650000000000001</v>
      </c>
      <c r="Q40" s="86">
        <v>2.2149999999999999</v>
      </c>
      <c r="R40" s="112">
        <v>2.2159999999999997</v>
      </c>
      <c r="S40" s="86">
        <v>1.208</v>
      </c>
    </row>
    <row r="41" spans="1:19" ht="15.75" customHeight="1">
      <c r="A41" s="166"/>
      <c r="B41" s="173"/>
      <c r="C41" s="17" t="s">
        <v>160</v>
      </c>
      <c r="D41" s="13">
        <v>1.5</v>
      </c>
      <c r="E41" s="13">
        <v>1.5</v>
      </c>
      <c r="F41" s="13">
        <v>1.5</v>
      </c>
      <c r="G41" s="13">
        <v>1.5</v>
      </c>
      <c r="H41" s="13">
        <v>1.5</v>
      </c>
      <c r="I41" s="13">
        <v>1.5</v>
      </c>
      <c r="J41" s="13">
        <v>1.5</v>
      </c>
      <c r="K41" s="13">
        <v>1.5</v>
      </c>
      <c r="L41" s="13">
        <v>1.5</v>
      </c>
      <c r="M41" s="13">
        <v>1.5</v>
      </c>
      <c r="N41" s="13">
        <v>1.5</v>
      </c>
      <c r="O41" s="13">
        <v>1.5</v>
      </c>
      <c r="P41" s="13">
        <v>1.5</v>
      </c>
      <c r="Q41" s="13">
        <v>1.5</v>
      </c>
      <c r="R41" s="80">
        <v>1.5</v>
      </c>
      <c r="S41" s="13">
        <v>1.5</v>
      </c>
    </row>
    <row r="42" spans="1:19" ht="15.75" customHeight="1">
      <c r="A42" s="166"/>
      <c r="B42" s="173"/>
      <c r="C42" s="17" t="s">
        <v>161</v>
      </c>
      <c r="D42" s="79">
        <v>9.7027500000000018</v>
      </c>
      <c r="E42" s="79">
        <v>7.0552500000000009</v>
      </c>
      <c r="F42" s="79">
        <v>9.7027500000000018</v>
      </c>
      <c r="G42" s="79">
        <v>6.0196500000000004</v>
      </c>
      <c r="H42" s="79">
        <v>9.7027500000000018</v>
      </c>
      <c r="I42" s="79">
        <v>9.7027500000000018</v>
      </c>
      <c r="J42" s="79">
        <v>9.7027500000000018</v>
      </c>
      <c r="K42" s="79">
        <v>9.7027500000000018</v>
      </c>
      <c r="L42" s="79">
        <v>5.4019499999999994</v>
      </c>
      <c r="M42" s="79">
        <v>13.253700000000002</v>
      </c>
      <c r="N42" s="79">
        <v>9.7027500000000018</v>
      </c>
      <c r="O42" s="79">
        <v>12.390599999999999</v>
      </c>
      <c r="P42" s="79">
        <v>12.390599999999999</v>
      </c>
      <c r="Q42" s="79">
        <v>9.7027500000000018</v>
      </c>
      <c r="R42" s="107">
        <v>9.7027500000000018</v>
      </c>
      <c r="S42" s="79">
        <v>9.7027500000000018</v>
      </c>
    </row>
    <row r="43" spans="1:19" ht="15.75" customHeight="1">
      <c r="A43" s="167"/>
      <c r="B43" s="174"/>
      <c r="C43" s="17" t="s">
        <v>162</v>
      </c>
      <c r="D43" s="88">
        <f>D42/D40*100</f>
        <v>482.9641612742659</v>
      </c>
      <c r="E43" s="88">
        <f t="shared" ref="E43:S43" si="5">E42/E40*100</f>
        <v>225.55147058823533</v>
      </c>
      <c r="F43" s="88">
        <f t="shared" si="5"/>
        <v>581.00299401197617</v>
      </c>
      <c r="G43" s="88">
        <f t="shared" si="5"/>
        <v>202.20524017467253</v>
      </c>
      <c r="H43" s="88">
        <f t="shared" si="5"/>
        <v>513.3730158730159</v>
      </c>
      <c r="I43" s="88">
        <f t="shared" si="5"/>
        <v>357.50736919675762</v>
      </c>
      <c r="J43" s="88">
        <f t="shared" si="5"/>
        <v>653.82412398921849</v>
      </c>
      <c r="K43" s="88">
        <f t="shared" si="5"/>
        <v>377.24533437014003</v>
      </c>
      <c r="L43" s="88">
        <f t="shared" si="5"/>
        <v>261.84924866698987</v>
      </c>
      <c r="M43" s="88">
        <f t="shared" si="5"/>
        <v>246.94801565120179</v>
      </c>
      <c r="N43" s="88">
        <f t="shared" si="5"/>
        <v>420.39644714038138</v>
      </c>
      <c r="O43" s="88">
        <f t="shared" si="5"/>
        <v>432.17997907220081</v>
      </c>
      <c r="P43" s="88">
        <f t="shared" si="5"/>
        <v>845.77474402730365</v>
      </c>
      <c r="Q43" s="88">
        <f t="shared" si="5"/>
        <v>438.04740406320553</v>
      </c>
      <c r="R43" s="113">
        <f t="shared" si="5"/>
        <v>437.84972924187741</v>
      </c>
      <c r="S43" s="88">
        <f t="shared" si="5"/>
        <v>803.20778145695385</v>
      </c>
    </row>
    <row r="44" spans="1:19" ht="15.75" customHeight="1">
      <c r="A44" s="165" t="s">
        <v>15</v>
      </c>
      <c r="B44" s="172" t="s">
        <v>27</v>
      </c>
      <c r="C44" s="16" t="s">
        <v>158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80">
        <v>0</v>
      </c>
      <c r="S44" s="13">
        <v>0</v>
      </c>
    </row>
    <row r="45" spans="1:19" ht="15.75" customHeight="1">
      <c r="A45" s="166"/>
      <c r="B45" s="173"/>
      <c r="C45" s="17" t="s">
        <v>159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80">
        <v>0</v>
      </c>
      <c r="S45" s="13">
        <v>0</v>
      </c>
    </row>
    <row r="46" spans="1:19" ht="15.75" customHeight="1">
      <c r="A46" s="166"/>
      <c r="B46" s="173"/>
      <c r="C46" s="17" t="s">
        <v>160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80">
        <v>0</v>
      </c>
      <c r="S46" s="13">
        <v>0</v>
      </c>
    </row>
    <row r="47" spans="1:19" ht="15.75" customHeight="1">
      <c r="A47" s="166"/>
      <c r="B47" s="173"/>
      <c r="C47" s="17" t="s">
        <v>161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80">
        <v>0</v>
      </c>
      <c r="S47" s="13">
        <v>0</v>
      </c>
    </row>
    <row r="48" spans="1:19" ht="15.75" customHeight="1">
      <c r="A48" s="167"/>
      <c r="B48" s="174"/>
      <c r="C48" s="17" t="s">
        <v>162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80">
        <v>0</v>
      </c>
      <c r="S48" s="13">
        <v>0</v>
      </c>
    </row>
    <row r="49" spans="1:19" ht="15.75" customHeight="1">
      <c r="A49" s="165" t="s">
        <v>16</v>
      </c>
      <c r="B49" s="172" t="s">
        <v>28</v>
      </c>
      <c r="C49" s="16" t="s">
        <v>158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  <c r="K49" s="13">
        <v>1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1</v>
      </c>
      <c r="R49" s="80">
        <v>1</v>
      </c>
      <c r="S49" s="13">
        <v>1</v>
      </c>
    </row>
    <row r="50" spans="1:19" ht="15.75" customHeight="1">
      <c r="A50" s="166"/>
      <c r="B50" s="173"/>
      <c r="C50" s="17" t="s">
        <v>159</v>
      </c>
      <c r="D50" s="87">
        <v>0.11650000000000001</v>
      </c>
      <c r="E50" s="87">
        <v>0.1744</v>
      </c>
      <c r="F50" s="87">
        <v>9.3100000000000002E-2</v>
      </c>
      <c r="G50" s="87">
        <v>0.16600000000000001</v>
      </c>
      <c r="H50" s="87">
        <v>0.10529999999999999</v>
      </c>
      <c r="I50" s="87">
        <v>0.15130000000000002</v>
      </c>
      <c r="J50" s="87">
        <v>8.2699999999999996E-2</v>
      </c>
      <c r="K50" s="87">
        <v>0.14330000000000001</v>
      </c>
      <c r="L50" s="87">
        <v>0.115</v>
      </c>
      <c r="M50" s="87">
        <v>0.29920000000000002</v>
      </c>
      <c r="N50" s="87">
        <v>0.12859999999999999</v>
      </c>
      <c r="O50" s="87">
        <v>0.1598</v>
      </c>
      <c r="P50" s="87">
        <v>8.1699999999999995E-2</v>
      </c>
      <c r="Q50" s="87">
        <v>0.1235</v>
      </c>
      <c r="R50" s="114">
        <v>0.12359999999999999</v>
      </c>
      <c r="S50" s="87">
        <v>6.7299999999999999E-2</v>
      </c>
    </row>
    <row r="51" spans="1:19" ht="15.75" customHeight="1">
      <c r="A51" s="166"/>
      <c r="B51" s="173"/>
      <c r="C51" s="17" t="s">
        <v>160</v>
      </c>
      <c r="D51" s="13">
        <v>0.02</v>
      </c>
      <c r="E51" s="13">
        <v>0.02</v>
      </c>
      <c r="F51" s="13">
        <v>0.02</v>
      </c>
      <c r="G51" s="13">
        <v>0.02</v>
      </c>
      <c r="H51" s="13">
        <v>0.02</v>
      </c>
      <c r="I51" s="13">
        <v>0.02</v>
      </c>
      <c r="J51" s="13">
        <v>0.02</v>
      </c>
      <c r="K51" s="13">
        <v>0.02</v>
      </c>
      <c r="L51" s="13">
        <v>0.02</v>
      </c>
      <c r="M51" s="13">
        <v>0.02</v>
      </c>
      <c r="N51" s="13">
        <v>0.02</v>
      </c>
      <c r="O51" s="13">
        <v>0.02</v>
      </c>
      <c r="P51" s="13">
        <v>0.02</v>
      </c>
      <c r="Q51" s="13">
        <v>0.02</v>
      </c>
      <c r="R51" s="80">
        <v>0.02</v>
      </c>
      <c r="S51" s="13">
        <v>0.02</v>
      </c>
    </row>
    <row r="52" spans="1:19" ht="15.75" customHeight="1">
      <c r="A52" s="166"/>
      <c r="B52" s="173"/>
      <c r="C52" s="17" t="s">
        <v>161</v>
      </c>
      <c r="D52" s="79">
        <v>0.161576</v>
      </c>
      <c r="E52" s="79">
        <v>0.16582799999999998</v>
      </c>
      <c r="F52" s="79">
        <v>7.952999999999999E-2</v>
      </c>
      <c r="G52" s="79">
        <v>0.141486</v>
      </c>
      <c r="H52" s="79">
        <v>0.16836999999999999</v>
      </c>
      <c r="I52" s="79">
        <v>9.8984000000000003E-2</v>
      </c>
      <c r="J52" s="79">
        <v>0.242424</v>
      </c>
      <c r="K52" s="79">
        <v>0.15974200000000002</v>
      </c>
      <c r="L52" s="79">
        <v>0.12696800000000003</v>
      </c>
      <c r="M52" s="79">
        <v>0.31151799999999996</v>
      </c>
      <c r="N52" s="79">
        <v>0.174896</v>
      </c>
      <c r="O52" s="79">
        <v>0.29123199999999999</v>
      </c>
      <c r="P52" s="79">
        <v>0.29123199999999999</v>
      </c>
      <c r="Q52" s="79">
        <v>0.28605199999999997</v>
      </c>
      <c r="R52" s="107">
        <v>0.28605199999999997</v>
      </c>
      <c r="S52" s="79">
        <v>0.124768</v>
      </c>
    </row>
    <row r="53" spans="1:19" ht="15.75" customHeight="1">
      <c r="A53" s="167"/>
      <c r="B53" s="174"/>
      <c r="C53" s="17" t="s">
        <v>162</v>
      </c>
      <c r="D53" s="78">
        <f>D52/D50*100</f>
        <v>138.69184549356223</v>
      </c>
      <c r="E53" s="78">
        <f t="shared" ref="E53:S53" si="6">E52/E50*100</f>
        <v>95.084862385321088</v>
      </c>
      <c r="F53" s="78">
        <f t="shared" si="6"/>
        <v>85.424274973147135</v>
      </c>
      <c r="G53" s="78">
        <f t="shared" si="6"/>
        <v>85.232530120481925</v>
      </c>
      <c r="H53" s="78">
        <f t="shared" si="6"/>
        <v>159.89553656220323</v>
      </c>
      <c r="I53" s="78">
        <f t="shared" si="6"/>
        <v>65.422339722405809</v>
      </c>
      <c r="J53" s="78">
        <f t="shared" si="6"/>
        <v>293.13663845223698</v>
      </c>
      <c r="K53" s="78">
        <f t="shared" si="6"/>
        <v>111.4738311235171</v>
      </c>
      <c r="L53" s="78">
        <f t="shared" si="6"/>
        <v>110.40695652173915</v>
      </c>
      <c r="M53" s="78">
        <f t="shared" si="6"/>
        <v>104.11697860962565</v>
      </c>
      <c r="N53" s="78">
        <f t="shared" si="6"/>
        <v>136</v>
      </c>
      <c r="O53" s="78">
        <f t="shared" si="6"/>
        <v>182.24780976220276</v>
      </c>
      <c r="P53" s="78">
        <f t="shared" si="6"/>
        <v>356.46511627906978</v>
      </c>
      <c r="Q53" s="78">
        <f t="shared" si="6"/>
        <v>231.62105263157895</v>
      </c>
      <c r="R53" s="106">
        <f t="shared" si="6"/>
        <v>231.4336569579288</v>
      </c>
      <c r="S53" s="78">
        <f t="shared" si="6"/>
        <v>185.39078751857357</v>
      </c>
    </row>
    <row r="54" spans="1:19" ht="15.75" customHeight="1">
      <c r="A54" s="165" t="s">
        <v>17</v>
      </c>
      <c r="B54" s="172" t="s">
        <v>29</v>
      </c>
      <c r="C54" s="16" t="s">
        <v>158</v>
      </c>
      <c r="D54" s="13">
        <v>1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80">
        <v>1</v>
      </c>
      <c r="S54" s="13">
        <v>1</v>
      </c>
    </row>
    <row r="55" spans="1:19" ht="15.75" customHeight="1">
      <c r="A55" s="166"/>
      <c r="B55" s="173"/>
      <c r="C55" s="17" t="s">
        <v>159</v>
      </c>
      <c r="D55" s="87">
        <v>0.2009</v>
      </c>
      <c r="E55" s="87">
        <v>0.31280000000000002</v>
      </c>
      <c r="F55" s="87">
        <v>0.16699999999999998</v>
      </c>
      <c r="G55" s="87">
        <v>0.29770000000000002</v>
      </c>
      <c r="H55" s="87">
        <v>0.18899999999999997</v>
      </c>
      <c r="I55" s="87">
        <v>0.27140000000000003</v>
      </c>
      <c r="J55" s="87">
        <v>0.1484</v>
      </c>
      <c r="K55" s="87">
        <v>0.25719999999999998</v>
      </c>
      <c r="L55" s="87">
        <v>0.20629999999999998</v>
      </c>
      <c r="M55" s="87">
        <v>0.53670000000000007</v>
      </c>
      <c r="N55" s="87">
        <v>0.23079999999999998</v>
      </c>
      <c r="O55" s="87">
        <v>0.28670000000000001</v>
      </c>
      <c r="P55" s="87">
        <v>0.14649999999999999</v>
      </c>
      <c r="Q55" s="87">
        <v>0.22149999999999997</v>
      </c>
      <c r="R55" s="114">
        <v>0.22159999999999999</v>
      </c>
      <c r="S55" s="87">
        <v>0.1208</v>
      </c>
    </row>
    <row r="56" spans="1:19" ht="15.75" customHeight="1">
      <c r="A56" s="166"/>
      <c r="B56" s="173"/>
      <c r="C56" s="17" t="s">
        <v>160</v>
      </c>
      <c r="D56" s="13">
        <v>0.2</v>
      </c>
      <c r="E56" s="13">
        <v>0.2</v>
      </c>
      <c r="F56" s="13">
        <v>0.2</v>
      </c>
      <c r="G56" s="13">
        <v>0.2</v>
      </c>
      <c r="H56" s="13">
        <v>0.2</v>
      </c>
      <c r="I56" s="13">
        <v>0.2</v>
      </c>
      <c r="J56" s="13">
        <v>0.2</v>
      </c>
      <c r="K56" s="13">
        <v>0.2</v>
      </c>
      <c r="L56" s="13">
        <v>0.2</v>
      </c>
      <c r="M56" s="13">
        <v>0.2</v>
      </c>
      <c r="N56" s="13">
        <v>0.2</v>
      </c>
      <c r="O56" s="13">
        <v>0.2</v>
      </c>
      <c r="P56" s="13">
        <v>0.2</v>
      </c>
      <c r="Q56" s="13">
        <v>0.2</v>
      </c>
      <c r="R56" s="80">
        <v>0.2</v>
      </c>
      <c r="S56" s="13">
        <v>0.2</v>
      </c>
    </row>
    <row r="57" spans="1:19" ht="15.75" customHeight="1">
      <c r="A57" s="166"/>
      <c r="B57" s="173"/>
      <c r="C57" s="17" t="s">
        <v>161</v>
      </c>
      <c r="D57" s="79">
        <v>0.41114000000000006</v>
      </c>
      <c r="E57" s="79">
        <v>0.42196</v>
      </c>
      <c r="F57" s="79">
        <v>0.20236000000000004</v>
      </c>
      <c r="G57" s="79">
        <v>0.36002000000000001</v>
      </c>
      <c r="H57" s="79">
        <v>0.42843999999999999</v>
      </c>
      <c r="I57" s="79">
        <v>0.25188000000000005</v>
      </c>
      <c r="J57" s="79">
        <v>0.57420000000000004</v>
      </c>
      <c r="K57" s="79">
        <v>0.40648000000000001</v>
      </c>
      <c r="L57" s="79">
        <v>0.32307999999999998</v>
      </c>
      <c r="M57" s="79">
        <v>0.79268000000000005</v>
      </c>
      <c r="N57" s="79">
        <v>0.44504000000000005</v>
      </c>
      <c r="O57" s="79">
        <v>0.74105999999999994</v>
      </c>
      <c r="P57" s="79">
        <v>0.74105999999999994</v>
      </c>
      <c r="Q57" s="79">
        <v>0.72787999999999997</v>
      </c>
      <c r="R57" s="107">
        <v>0.72787999999999997</v>
      </c>
      <c r="S57" s="79">
        <v>0.31748000000000004</v>
      </c>
    </row>
    <row r="58" spans="1:19" ht="15.75" customHeight="1">
      <c r="A58" s="167"/>
      <c r="B58" s="174"/>
      <c r="C58" s="17" t="s">
        <v>162</v>
      </c>
      <c r="D58" s="78">
        <f>D57/D55*100</f>
        <v>204.6490791438527</v>
      </c>
      <c r="E58" s="78">
        <f t="shared" ref="E58:S58" si="7">E57/E55*100</f>
        <v>134.89769820971867</v>
      </c>
      <c r="F58" s="78">
        <f t="shared" si="7"/>
        <v>121.17365269461082</v>
      </c>
      <c r="G58" s="78">
        <f t="shared" si="7"/>
        <v>120.93382599932818</v>
      </c>
      <c r="H58" s="78">
        <f t="shared" si="7"/>
        <v>226.68783068783068</v>
      </c>
      <c r="I58" s="78">
        <f t="shared" si="7"/>
        <v>92.807663964627864</v>
      </c>
      <c r="J58" s="78">
        <f t="shared" si="7"/>
        <v>386.92722371967659</v>
      </c>
      <c r="K58" s="78">
        <f t="shared" si="7"/>
        <v>158.04043545878693</v>
      </c>
      <c r="L58" s="78">
        <f t="shared" si="7"/>
        <v>156.60688317983519</v>
      </c>
      <c r="M58" s="78">
        <f t="shared" si="7"/>
        <v>147.69517421278181</v>
      </c>
      <c r="N58" s="78">
        <f t="shared" si="7"/>
        <v>192.8249566724437</v>
      </c>
      <c r="O58" s="78">
        <f t="shared" si="7"/>
        <v>258.47924659923262</v>
      </c>
      <c r="P58" s="78">
        <f t="shared" si="7"/>
        <v>505.84300341296921</v>
      </c>
      <c r="Q58" s="78">
        <f t="shared" si="7"/>
        <v>328.61399548532734</v>
      </c>
      <c r="R58" s="106">
        <f t="shared" si="7"/>
        <v>328.46570397111913</v>
      </c>
      <c r="S58" s="78">
        <f t="shared" si="7"/>
        <v>262.81456953642385</v>
      </c>
    </row>
    <row r="59" spans="1:19" ht="15.75" customHeight="1">
      <c r="A59" s="165" t="s">
        <v>18</v>
      </c>
      <c r="B59" s="172" t="s">
        <v>30</v>
      </c>
      <c r="C59" s="16" t="s">
        <v>158</v>
      </c>
      <c r="D59" s="13">
        <v>10</v>
      </c>
      <c r="E59" s="13">
        <v>10</v>
      </c>
      <c r="F59" s="13">
        <v>10</v>
      </c>
      <c r="G59" s="13">
        <v>10</v>
      </c>
      <c r="H59" s="13">
        <v>10</v>
      </c>
      <c r="I59" s="13">
        <v>10</v>
      </c>
      <c r="J59" s="13">
        <v>10</v>
      </c>
      <c r="K59" s="13">
        <v>10</v>
      </c>
      <c r="L59" s="13">
        <v>10</v>
      </c>
      <c r="M59" s="13">
        <v>10</v>
      </c>
      <c r="N59" s="13">
        <v>10</v>
      </c>
      <c r="O59" s="13">
        <v>10</v>
      </c>
      <c r="P59" s="13">
        <v>10</v>
      </c>
      <c r="Q59" s="13">
        <v>10</v>
      </c>
      <c r="R59" s="80">
        <v>10</v>
      </c>
      <c r="S59" s="13">
        <v>10</v>
      </c>
    </row>
    <row r="60" spans="1:19" ht="15.75" customHeight="1">
      <c r="A60" s="166"/>
      <c r="B60" s="173"/>
      <c r="C60" s="17" t="s">
        <v>159</v>
      </c>
      <c r="D60" s="87">
        <v>1.4550000000000001</v>
      </c>
      <c r="E60" s="87">
        <v>2.1780000000000004</v>
      </c>
      <c r="F60" s="87">
        <v>1.163</v>
      </c>
      <c r="G60" s="87">
        <v>2.073</v>
      </c>
      <c r="H60" s="87">
        <v>1.3160000000000001</v>
      </c>
      <c r="I60" s="87">
        <v>1.89</v>
      </c>
      <c r="J60" s="87">
        <v>1.0330000000000001</v>
      </c>
      <c r="K60" s="87">
        <v>1.7910000000000001</v>
      </c>
      <c r="L60" s="87">
        <v>1.4359999999999999</v>
      </c>
      <c r="M60" s="87">
        <v>3.7370000000000001</v>
      </c>
      <c r="N60" s="87">
        <v>1.6070000000000002</v>
      </c>
      <c r="O60" s="87">
        <v>1.9960000000000002</v>
      </c>
      <c r="P60" s="87">
        <v>1.02</v>
      </c>
      <c r="Q60" s="87">
        <v>1.542</v>
      </c>
      <c r="R60" s="114">
        <v>1.54</v>
      </c>
      <c r="S60" s="87">
        <v>0.84100000000000008</v>
      </c>
    </row>
    <row r="61" spans="1:19" ht="15.75" customHeight="1">
      <c r="A61" s="166"/>
      <c r="B61" s="173"/>
      <c r="C61" s="17" t="s">
        <v>160</v>
      </c>
      <c r="D61" s="13">
        <v>1.5</v>
      </c>
      <c r="E61" s="13">
        <v>1.5</v>
      </c>
      <c r="F61" s="13">
        <v>1.5</v>
      </c>
      <c r="G61" s="13">
        <v>1.5</v>
      </c>
      <c r="H61" s="13">
        <v>1.5</v>
      </c>
      <c r="I61" s="13">
        <v>1.5</v>
      </c>
      <c r="J61" s="13">
        <v>1.5</v>
      </c>
      <c r="K61" s="13">
        <v>1.5</v>
      </c>
      <c r="L61" s="13">
        <v>1.5</v>
      </c>
      <c r="M61" s="13">
        <v>1.5</v>
      </c>
      <c r="N61" s="13">
        <v>1.5</v>
      </c>
      <c r="O61" s="13">
        <v>1.5</v>
      </c>
      <c r="P61" s="13">
        <v>1.5</v>
      </c>
      <c r="Q61" s="13">
        <v>1.5</v>
      </c>
      <c r="R61" s="80">
        <v>1.5</v>
      </c>
      <c r="S61" s="13">
        <v>1.5</v>
      </c>
    </row>
    <row r="62" spans="1:19" ht="15.75" customHeight="1">
      <c r="A62" s="166"/>
      <c r="B62" s="173"/>
      <c r="C62" s="17" t="s">
        <v>161</v>
      </c>
      <c r="D62" s="79">
        <v>12.1182</v>
      </c>
      <c r="E62" s="79">
        <v>12.437100000000001</v>
      </c>
      <c r="F62" s="79">
        <v>5.9647499999999987</v>
      </c>
      <c r="G62" s="79">
        <v>10.61145</v>
      </c>
      <c r="H62" s="79">
        <v>12.627750000000001</v>
      </c>
      <c r="I62" s="79">
        <v>7.4238</v>
      </c>
      <c r="J62" s="79">
        <v>18.181799999999999</v>
      </c>
      <c r="K62" s="79">
        <v>11.980650000000001</v>
      </c>
      <c r="L62" s="79">
        <v>9.5226000000000006</v>
      </c>
      <c r="M62" s="79">
        <v>23.363849999999999</v>
      </c>
      <c r="N62" s="79">
        <v>13.1172</v>
      </c>
      <c r="O62" s="79">
        <v>21.842400000000001</v>
      </c>
      <c r="P62" s="79">
        <v>21.842400000000001</v>
      </c>
      <c r="Q62" s="79">
        <v>21.453899999999997</v>
      </c>
      <c r="R62" s="107">
        <v>21.453899999999997</v>
      </c>
      <c r="S62" s="79">
        <v>9.3575999999999997</v>
      </c>
    </row>
    <row r="63" spans="1:19" ht="15.75" customHeight="1">
      <c r="A63" s="167"/>
      <c r="B63" s="174"/>
      <c r="C63" s="17" t="s">
        <v>162</v>
      </c>
      <c r="D63" s="78">
        <f>D62/D60*100</f>
        <v>832.86597938144325</v>
      </c>
      <c r="E63" s="78">
        <f t="shared" ref="E63:S63" si="8">E62/E60*100</f>
        <v>571.03305785123962</v>
      </c>
      <c r="F63" s="78">
        <f t="shared" si="8"/>
        <v>512.87618228718816</v>
      </c>
      <c r="G63" s="78">
        <f t="shared" si="8"/>
        <v>511.8885672937771</v>
      </c>
      <c r="H63" s="78">
        <f t="shared" si="8"/>
        <v>959.55547112462011</v>
      </c>
      <c r="I63" s="78">
        <f t="shared" si="8"/>
        <v>392.79365079365084</v>
      </c>
      <c r="J63" s="78">
        <f t="shared" si="8"/>
        <v>1760.0968054211035</v>
      </c>
      <c r="K63" s="78">
        <f t="shared" si="8"/>
        <v>668.93634840871016</v>
      </c>
      <c r="L63" s="78">
        <f t="shared" si="8"/>
        <v>663.13370473537611</v>
      </c>
      <c r="M63" s="78">
        <f t="shared" si="8"/>
        <v>625.20337168852018</v>
      </c>
      <c r="N63" s="78">
        <f t="shared" si="8"/>
        <v>816.25388923459855</v>
      </c>
      <c r="O63" s="78">
        <f t="shared" si="8"/>
        <v>1094.3086172344688</v>
      </c>
      <c r="P63" s="78">
        <f t="shared" si="8"/>
        <v>2141.4117647058824</v>
      </c>
      <c r="Q63" s="78">
        <f t="shared" si="8"/>
        <v>1391.3035019455251</v>
      </c>
      <c r="R63" s="106">
        <f t="shared" si="8"/>
        <v>1393.1103896103893</v>
      </c>
      <c r="S63" s="78">
        <f t="shared" si="8"/>
        <v>1112.6753864447085</v>
      </c>
    </row>
    <row r="64" spans="1:19" ht="15.75" customHeight="1">
      <c r="A64" s="165" t="s">
        <v>19</v>
      </c>
      <c r="B64" s="172" t="s">
        <v>31</v>
      </c>
      <c r="C64" s="16" t="s">
        <v>158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80">
        <v>0</v>
      </c>
      <c r="S64" s="13">
        <v>0</v>
      </c>
    </row>
    <row r="65" spans="1:19" ht="15.75" customHeight="1">
      <c r="A65" s="166"/>
      <c r="B65" s="173"/>
      <c r="C65" s="17" t="s">
        <v>159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80">
        <v>0</v>
      </c>
      <c r="S65" s="13">
        <v>0</v>
      </c>
    </row>
    <row r="66" spans="1:19" ht="15.75" customHeight="1">
      <c r="A66" s="166"/>
      <c r="B66" s="173"/>
      <c r="C66" s="17" t="s">
        <v>160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80">
        <v>0</v>
      </c>
      <c r="S66" s="13">
        <v>0</v>
      </c>
    </row>
    <row r="67" spans="1:19" ht="15.75" customHeight="1">
      <c r="A67" s="166"/>
      <c r="B67" s="173"/>
      <c r="C67" s="17" t="s">
        <v>161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80">
        <v>0</v>
      </c>
      <c r="S67" s="13">
        <v>0</v>
      </c>
    </row>
    <row r="68" spans="1:19" ht="15.75" customHeight="1">
      <c r="A68" s="167"/>
      <c r="B68" s="174"/>
      <c r="C68" s="17" t="s">
        <v>162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80">
        <v>0</v>
      </c>
      <c r="S68" s="13">
        <v>0</v>
      </c>
    </row>
    <row r="69" spans="1:19" ht="15.75" customHeight="1">
      <c r="A69" s="165" t="s">
        <v>20</v>
      </c>
      <c r="B69" s="172" t="s">
        <v>135</v>
      </c>
      <c r="C69" s="16" t="s">
        <v>158</v>
      </c>
      <c r="D69" s="13">
        <v>10</v>
      </c>
      <c r="E69" s="13">
        <v>10</v>
      </c>
      <c r="F69" s="13">
        <v>10</v>
      </c>
      <c r="G69" s="13">
        <v>10</v>
      </c>
      <c r="H69" s="13">
        <v>10</v>
      </c>
      <c r="I69" s="13">
        <v>10</v>
      </c>
      <c r="J69" s="13">
        <v>10</v>
      </c>
      <c r="K69" s="13">
        <v>10</v>
      </c>
      <c r="L69" s="13">
        <v>10</v>
      </c>
      <c r="M69" s="13">
        <v>10</v>
      </c>
      <c r="N69" s="13">
        <v>10</v>
      </c>
      <c r="O69" s="13">
        <v>10</v>
      </c>
      <c r="P69" s="13">
        <v>10</v>
      </c>
      <c r="Q69" s="13">
        <v>10</v>
      </c>
      <c r="R69" s="80">
        <v>10</v>
      </c>
      <c r="S69" s="13">
        <v>10</v>
      </c>
    </row>
    <row r="70" spans="1:19" ht="15.75" customHeight="1">
      <c r="A70" s="166"/>
      <c r="B70" s="173"/>
      <c r="C70" s="17" t="s">
        <v>159</v>
      </c>
      <c r="D70" s="87">
        <v>2.7639999999999998</v>
      </c>
      <c r="E70" s="87">
        <v>4.1369999999999996</v>
      </c>
      <c r="F70" s="87">
        <v>2.2090000000000001</v>
      </c>
      <c r="G70" s="87">
        <v>3.9380000000000002</v>
      </c>
      <c r="H70" s="87">
        <v>2.5</v>
      </c>
      <c r="I70" s="87">
        <v>3.59</v>
      </c>
      <c r="J70" s="87">
        <v>1.9620000000000002</v>
      </c>
      <c r="K70" s="87">
        <v>3.4009999999999998</v>
      </c>
      <c r="L70" s="87">
        <v>2.7280000000000002</v>
      </c>
      <c r="M70" s="87">
        <v>7.0990000000000002</v>
      </c>
      <c r="N70" s="87">
        <v>3.0529999999999999</v>
      </c>
      <c r="O70" s="87">
        <v>1.9180000000000001</v>
      </c>
      <c r="P70" s="87">
        <v>0.98</v>
      </c>
      <c r="Q70" s="87">
        <v>1.4809999999999999</v>
      </c>
      <c r="R70" s="114">
        <v>1.48</v>
      </c>
      <c r="S70" s="87">
        <v>0.80799999999999994</v>
      </c>
    </row>
    <row r="71" spans="1:19" ht="15.75" customHeight="1">
      <c r="A71" s="166"/>
      <c r="B71" s="173"/>
      <c r="C71" s="17" t="s">
        <v>160</v>
      </c>
      <c r="D71" s="13">
        <v>1.5</v>
      </c>
      <c r="E71" s="13">
        <v>1.5</v>
      </c>
      <c r="F71" s="13">
        <v>1.5</v>
      </c>
      <c r="G71" s="13">
        <v>1.5</v>
      </c>
      <c r="H71" s="13">
        <v>1.5</v>
      </c>
      <c r="I71" s="13">
        <v>1.5</v>
      </c>
      <c r="J71" s="13">
        <v>1.5</v>
      </c>
      <c r="K71" s="13">
        <v>1.5</v>
      </c>
      <c r="L71" s="13">
        <v>1.5</v>
      </c>
      <c r="M71" s="13">
        <v>1.5</v>
      </c>
      <c r="N71" s="13">
        <v>1.5</v>
      </c>
      <c r="O71" s="13">
        <v>1.5</v>
      </c>
      <c r="P71" s="13">
        <v>1.5</v>
      </c>
      <c r="Q71" s="13">
        <v>1.5</v>
      </c>
      <c r="R71" s="80">
        <v>1.5</v>
      </c>
      <c r="S71" s="13">
        <v>1.5</v>
      </c>
    </row>
    <row r="72" spans="1:19" ht="15.75" customHeight="1">
      <c r="A72" s="166"/>
      <c r="B72" s="173"/>
      <c r="C72" s="17" t="s">
        <v>161</v>
      </c>
      <c r="D72" s="79">
        <v>3.0835500000000002</v>
      </c>
      <c r="E72" s="79">
        <v>3.1646999999999998</v>
      </c>
      <c r="F72" s="79">
        <v>1.5177</v>
      </c>
      <c r="G72" s="79">
        <v>2.7001499999999998</v>
      </c>
      <c r="H72" s="79">
        <v>3.2132999999999998</v>
      </c>
      <c r="I72" s="79">
        <v>1.8891</v>
      </c>
      <c r="J72" s="79">
        <v>4.3065000000000007</v>
      </c>
      <c r="K72" s="79">
        <v>3.0486</v>
      </c>
      <c r="L72" s="79">
        <v>2.4230999999999998</v>
      </c>
      <c r="M72" s="79">
        <v>5.9451000000000001</v>
      </c>
      <c r="N72" s="79">
        <v>3.3378000000000001</v>
      </c>
      <c r="O72" s="79">
        <v>5.5579499999999999</v>
      </c>
      <c r="P72" s="79">
        <v>5.5579499999999999</v>
      </c>
      <c r="Q72" s="79">
        <v>5.4590999999999994</v>
      </c>
      <c r="R72" s="107">
        <v>5.4590999999999994</v>
      </c>
      <c r="S72" s="79">
        <v>2.3811</v>
      </c>
    </row>
    <row r="73" spans="1:19" ht="15.75" customHeight="1">
      <c r="A73" s="167"/>
      <c r="B73" s="174"/>
      <c r="C73" s="17" t="s">
        <v>162</v>
      </c>
      <c r="D73" s="78">
        <f>D72/D70*100</f>
        <v>111.5611432706223</v>
      </c>
      <c r="E73" s="78">
        <f t="shared" ref="E73:S73" si="9">E72/E70*100</f>
        <v>76.497461928934015</v>
      </c>
      <c r="F73" s="78">
        <f t="shared" si="9"/>
        <v>68.705296514259857</v>
      </c>
      <c r="G73" s="78">
        <f t="shared" si="9"/>
        <v>68.566531234128988</v>
      </c>
      <c r="H73" s="78">
        <f t="shared" si="9"/>
        <v>128.53200000000001</v>
      </c>
      <c r="I73" s="78">
        <f t="shared" si="9"/>
        <v>52.621169916434539</v>
      </c>
      <c r="J73" s="78">
        <f t="shared" si="9"/>
        <v>219.49541284403674</v>
      </c>
      <c r="K73" s="78">
        <f t="shared" si="9"/>
        <v>89.638341664216412</v>
      </c>
      <c r="L73" s="78">
        <f t="shared" si="9"/>
        <v>88.823313782991193</v>
      </c>
      <c r="M73" s="78">
        <f t="shared" si="9"/>
        <v>83.74559797154528</v>
      </c>
      <c r="N73" s="78">
        <f t="shared" si="9"/>
        <v>109.32852931542745</v>
      </c>
      <c r="O73" s="78">
        <f t="shared" si="9"/>
        <v>289.77841501564126</v>
      </c>
      <c r="P73" s="78">
        <f t="shared" si="9"/>
        <v>567.13775510204084</v>
      </c>
      <c r="Q73" s="78">
        <f t="shared" si="9"/>
        <v>368.60904794058069</v>
      </c>
      <c r="R73" s="106">
        <f t="shared" si="9"/>
        <v>368.85810810810807</v>
      </c>
      <c r="S73" s="78">
        <f t="shared" si="9"/>
        <v>294.69059405940595</v>
      </c>
    </row>
    <row r="74" spans="1:19" ht="15.75" customHeight="1">
      <c r="A74" s="165" t="s">
        <v>21</v>
      </c>
      <c r="B74" s="172" t="s">
        <v>32</v>
      </c>
      <c r="C74" s="16" t="s">
        <v>158</v>
      </c>
      <c r="D74" s="92">
        <v>10</v>
      </c>
      <c r="E74" s="92">
        <v>10</v>
      </c>
      <c r="F74" s="92">
        <v>10</v>
      </c>
      <c r="G74" s="92">
        <v>10</v>
      </c>
      <c r="H74" s="92">
        <v>10</v>
      </c>
      <c r="I74" s="92">
        <v>10</v>
      </c>
      <c r="J74" s="92">
        <v>10</v>
      </c>
      <c r="K74" s="92">
        <v>10</v>
      </c>
      <c r="L74" s="92">
        <v>10</v>
      </c>
      <c r="M74" s="92">
        <v>10</v>
      </c>
      <c r="N74" s="92">
        <v>10</v>
      </c>
      <c r="O74" s="92">
        <v>10</v>
      </c>
      <c r="P74" s="92">
        <v>10</v>
      </c>
      <c r="Q74" s="92">
        <v>10</v>
      </c>
      <c r="R74" s="115">
        <v>10</v>
      </c>
      <c r="S74" s="92">
        <v>10</v>
      </c>
    </row>
    <row r="75" spans="1:19" ht="15.75" customHeight="1">
      <c r="A75" s="166"/>
      <c r="B75" s="173"/>
      <c r="C75" s="17" t="s">
        <v>159</v>
      </c>
      <c r="D75" s="87">
        <v>2.0089999999999999</v>
      </c>
      <c r="E75" s="87">
        <v>3.1280000000000001</v>
      </c>
      <c r="F75" s="87">
        <v>1.67</v>
      </c>
      <c r="G75" s="87">
        <v>2.9769999999999999</v>
      </c>
      <c r="H75" s="87">
        <v>1.89</v>
      </c>
      <c r="I75" s="87">
        <v>2.714</v>
      </c>
      <c r="J75" s="87">
        <v>1.484</v>
      </c>
      <c r="K75" s="87">
        <v>2.5720000000000001</v>
      </c>
      <c r="L75" s="87">
        <v>2.0629999999999997</v>
      </c>
      <c r="M75" s="87">
        <v>5.3670000000000009</v>
      </c>
      <c r="N75" s="87">
        <v>2.3079999999999998</v>
      </c>
      <c r="O75" s="87">
        <v>2.8670000000000004</v>
      </c>
      <c r="P75" s="87">
        <v>1.4650000000000001</v>
      </c>
      <c r="Q75" s="87">
        <v>2.2149999999999999</v>
      </c>
      <c r="R75" s="114">
        <v>2.2159999999999997</v>
      </c>
      <c r="S75" s="87">
        <v>1.208</v>
      </c>
    </row>
    <row r="76" spans="1:19" ht="15.75" customHeight="1">
      <c r="A76" s="166"/>
      <c r="B76" s="173"/>
      <c r="C76" s="17" t="s">
        <v>160</v>
      </c>
      <c r="D76" s="92">
        <v>5</v>
      </c>
      <c r="E76" s="13">
        <v>5</v>
      </c>
      <c r="F76" s="13">
        <v>5</v>
      </c>
      <c r="G76" s="13">
        <v>5</v>
      </c>
      <c r="H76" s="13">
        <v>5</v>
      </c>
      <c r="I76" s="13">
        <v>5</v>
      </c>
      <c r="J76" s="13">
        <v>5</v>
      </c>
      <c r="K76" s="13">
        <v>5</v>
      </c>
      <c r="L76" s="13">
        <v>5</v>
      </c>
      <c r="M76" s="13">
        <v>5</v>
      </c>
      <c r="N76" s="13">
        <v>5</v>
      </c>
      <c r="O76" s="13">
        <v>5</v>
      </c>
      <c r="P76" s="13">
        <v>5</v>
      </c>
      <c r="Q76" s="13">
        <v>5</v>
      </c>
      <c r="R76" s="80">
        <v>5</v>
      </c>
      <c r="S76" s="13">
        <v>5</v>
      </c>
    </row>
    <row r="77" spans="1:19" ht="15.75" customHeight="1">
      <c r="A77" s="166"/>
      <c r="B77" s="173"/>
      <c r="C77" s="17" t="s">
        <v>161</v>
      </c>
      <c r="D77" s="79">
        <v>10.2005</v>
      </c>
      <c r="E77" s="79">
        <v>10.469000000000001</v>
      </c>
      <c r="F77" s="79">
        <v>16.984500000000001</v>
      </c>
      <c r="G77" s="79">
        <v>8.9319999999999986</v>
      </c>
      <c r="H77" s="79">
        <v>10.6295</v>
      </c>
      <c r="I77" s="79">
        <v>6.2489999999999997</v>
      </c>
      <c r="J77" s="79">
        <v>16.984500000000001</v>
      </c>
      <c r="K77" s="79">
        <v>10.0845</v>
      </c>
      <c r="L77" s="79">
        <v>8.0154999999999994</v>
      </c>
      <c r="M77" s="79">
        <v>19.666499999999999</v>
      </c>
      <c r="N77" s="79">
        <v>11.041500000000001</v>
      </c>
      <c r="O77" s="79">
        <v>18.386000000000003</v>
      </c>
      <c r="P77" s="79">
        <v>18.386000000000003</v>
      </c>
      <c r="Q77" s="79">
        <v>18.058500000000002</v>
      </c>
      <c r="R77" s="107">
        <v>18.058500000000002</v>
      </c>
      <c r="S77" s="79">
        <v>7.8769999999999989</v>
      </c>
    </row>
    <row r="78" spans="1:19" ht="15.75" customHeight="1">
      <c r="A78" s="167"/>
      <c r="B78" s="174"/>
      <c r="C78" s="17" t="s">
        <v>162</v>
      </c>
      <c r="D78" s="78">
        <f>D77/D75*100</f>
        <v>507.74016923842709</v>
      </c>
      <c r="E78" s="78">
        <f t="shared" ref="E78:S78" si="10">E77/E75*100</f>
        <v>334.68670076726346</v>
      </c>
      <c r="F78" s="78">
        <f t="shared" si="10"/>
        <v>1017.0359281437127</v>
      </c>
      <c r="G78" s="78">
        <f t="shared" si="10"/>
        <v>300.03359086328516</v>
      </c>
      <c r="H78" s="78">
        <f t="shared" si="10"/>
        <v>562.40740740740739</v>
      </c>
      <c r="I78" s="78">
        <f t="shared" si="10"/>
        <v>230.25055268975683</v>
      </c>
      <c r="J78" s="78">
        <f t="shared" si="10"/>
        <v>1144.5080862533694</v>
      </c>
      <c r="K78" s="78">
        <f t="shared" si="10"/>
        <v>392.0878693623639</v>
      </c>
      <c r="L78" s="78">
        <f t="shared" si="10"/>
        <v>388.53611245758606</v>
      </c>
      <c r="M78" s="78">
        <f t="shared" si="10"/>
        <v>366.43376187814414</v>
      </c>
      <c r="N78" s="78">
        <f t="shared" si="10"/>
        <v>478.40121317157724</v>
      </c>
      <c r="O78" s="78">
        <f t="shared" si="10"/>
        <v>641.29752354377399</v>
      </c>
      <c r="P78" s="78">
        <f t="shared" si="10"/>
        <v>1255.0170648464166</v>
      </c>
      <c r="Q78" s="78">
        <f t="shared" si="10"/>
        <v>815.28216704288957</v>
      </c>
      <c r="R78" s="106">
        <f t="shared" si="10"/>
        <v>814.91425992779796</v>
      </c>
      <c r="S78" s="78">
        <f t="shared" si="10"/>
        <v>652.06953642384099</v>
      </c>
    </row>
    <row r="79" spans="1:19" ht="15.75" customHeight="1">
      <c r="A79" s="165" t="s">
        <v>22</v>
      </c>
      <c r="B79" s="172" t="s">
        <v>33</v>
      </c>
      <c r="C79" s="16" t="s">
        <v>158</v>
      </c>
      <c r="D79" s="92">
        <v>10</v>
      </c>
      <c r="E79" s="92">
        <v>10</v>
      </c>
      <c r="F79" s="92">
        <v>10</v>
      </c>
      <c r="G79" s="92">
        <v>10</v>
      </c>
      <c r="H79" s="92">
        <v>10</v>
      </c>
      <c r="I79" s="92">
        <v>10</v>
      </c>
      <c r="J79" s="92">
        <v>10</v>
      </c>
      <c r="K79" s="92">
        <v>10</v>
      </c>
      <c r="L79" s="92">
        <v>10</v>
      </c>
      <c r="M79" s="92">
        <v>10</v>
      </c>
      <c r="N79" s="92">
        <v>10</v>
      </c>
      <c r="O79" s="92">
        <v>10</v>
      </c>
      <c r="P79" s="92">
        <v>10</v>
      </c>
      <c r="Q79" s="92">
        <v>10</v>
      </c>
      <c r="R79" s="115">
        <v>10</v>
      </c>
      <c r="S79" s="92">
        <v>10</v>
      </c>
    </row>
    <row r="80" spans="1:19" ht="15.75" customHeight="1">
      <c r="A80" s="166"/>
      <c r="B80" s="173"/>
      <c r="C80" s="17" t="s">
        <v>159</v>
      </c>
      <c r="D80" s="87">
        <v>2.0089999999999999</v>
      </c>
      <c r="E80" s="87">
        <v>3.1280000000000001</v>
      </c>
      <c r="F80" s="87">
        <v>1.67</v>
      </c>
      <c r="G80" s="87">
        <v>2.9769999999999999</v>
      </c>
      <c r="H80" s="87">
        <v>1.89</v>
      </c>
      <c r="I80" s="87">
        <v>2.714</v>
      </c>
      <c r="J80" s="87">
        <v>1.484</v>
      </c>
      <c r="K80" s="87">
        <v>2.5720000000000001</v>
      </c>
      <c r="L80" s="87">
        <v>2.0629999999999997</v>
      </c>
      <c r="M80" s="87">
        <v>5.3670000000000009</v>
      </c>
      <c r="N80" s="87">
        <v>2.3079999999999998</v>
      </c>
      <c r="O80" s="87">
        <v>2.8670000000000004</v>
      </c>
      <c r="P80" s="87">
        <v>1.4650000000000001</v>
      </c>
      <c r="Q80" s="87">
        <v>2.2149999999999999</v>
      </c>
      <c r="R80" s="114">
        <v>2.2159999999999997</v>
      </c>
      <c r="S80" s="87">
        <v>1.208</v>
      </c>
    </row>
    <row r="81" spans="1:19" ht="15.75" customHeight="1">
      <c r="A81" s="166"/>
      <c r="B81" s="173"/>
      <c r="C81" s="17" t="s">
        <v>160</v>
      </c>
      <c r="D81" s="92">
        <v>5</v>
      </c>
      <c r="E81" s="13">
        <v>5</v>
      </c>
      <c r="F81" s="13">
        <v>5</v>
      </c>
      <c r="G81" s="13">
        <v>5</v>
      </c>
      <c r="H81" s="13">
        <v>5</v>
      </c>
      <c r="I81" s="13">
        <v>5</v>
      </c>
      <c r="J81" s="13">
        <v>5</v>
      </c>
      <c r="K81" s="13">
        <v>5</v>
      </c>
      <c r="L81" s="13">
        <v>5</v>
      </c>
      <c r="M81" s="13">
        <v>5</v>
      </c>
      <c r="N81" s="13">
        <v>5</v>
      </c>
      <c r="O81" s="13">
        <v>5</v>
      </c>
      <c r="P81" s="13">
        <v>5</v>
      </c>
      <c r="Q81" s="13">
        <v>5</v>
      </c>
      <c r="R81" s="80">
        <v>5</v>
      </c>
      <c r="S81" s="13">
        <v>5</v>
      </c>
    </row>
    <row r="82" spans="1:19" ht="15.75" customHeight="1">
      <c r="A82" s="166"/>
      <c r="B82" s="173"/>
      <c r="C82" s="17" t="s">
        <v>161</v>
      </c>
      <c r="D82" s="79">
        <v>10.2005</v>
      </c>
      <c r="E82" s="79">
        <v>10.469000000000001</v>
      </c>
      <c r="F82" s="79">
        <v>16.984500000000001</v>
      </c>
      <c r="G82" s="79">
        <v>8.9319999999999986</v>
      </c>
      <c r="H82" s="79">
        <v>10.6295</v>
      </c>
      <c r="I82" s="79">
        <v>6.2489999999999997</v>
      </c>
      <c r="J82" s="79">
        <v>16.984500000000001</v>
      </c>
      <c r="K82" s="79">
        <v>10.0845</v>
      </c>
      <c r="L82" s="79">
        <v>8.0154999999999994</v>
      </c>
      <c r="M82" s="79">
        <v>19.666499999999999</v>
      </c>
      <c r="N82" s="79">
        <v>11.041500000000001</v>
      </c>
      <c r="O82" s="79">
        <v>18.386000000000003</v>
      </c>
      <c r="P82" s="79">
        <v>18.386000000000003</v>
      </c>
      <c r="Q82" s="79">
        <v>18.058500000000002</v>
      </c>
      <c r="R82" s="107">
        <v>18.058500000000002</v>
      </c>
      <c r="S82" s="79">
        <v>7.8769999999999989</v>
      </c>
    </row>
    <row r="83" spans="1:19" ht="15.75" customHeight="1">
      <c r="A83" s="167"/>
      <c r="B83" s="174"/>
      <c r="C83" s="17" t="s">
        <v>162</v>
      </c>
      <c r="D83" s="78">
        <f t="shared" ref="D83:S83" si="11">D82/D80*100</f>
        <v>507.74016923842709</v>
      </c>
      <c r="E83" s="78">
        <f t="shared" si="11"/>
        <v>334.68670076726346</v>
      </c>
      <c r="F83" s="78">
        <f t="shared" si="11"/>
        <v>1017.0359281437127</v>
      </c>
      <c r="G83" s="78">
        <f t="shared" si="11"/>
        <v>300.03359086328516</v>
      </c>
      <c r="H83" s="78">
        <f t="shared" si="11"/>
        <v>562.40740740740739</v>
      </c>
      <c r="I83" s="78">
        <f t="shared" si="11"/>
        <v>230.25055268975683</v>
      </c>
      <c r="J83" s="78">
        <f t="shared" si="11"/>
        <v>1144.5080862533694</v>
      </c>
      <c r="K83" s="78">
        <f t="shared" si="11"/>
        <v>392.0878693623639</v>
      </c>
      <c r="L83" s="78">
        <f t="shared" si="11"/>
        <v>388.53611245758606</v>
      </c>
      <c r="M83" s="78">
        <f t="shared" si="11"/>
        <v>366.43376187814414</v>
      </c>
      <c r="N83" s="78">
        <f t="shared" si="11"/>
        <v>478.40121317157724</v>
      </c>
      <c r="O83" s="78">
        <f t="shared" si="11"/>
        <v>641.29752354377399</v>
      </c>
      <c r="P83" s="78">
        <f t="shared" si="11"/>
        <v>1255.0170648464166</v>
      </c>
      <c r="Q83" s="78">
        <f t="shared" si="11"/>
        <v>815.28216704288957</v>
      </c>
      <c r="R83" s="106">
        <f t="shared" si="11"/>
        <v>814.91425992779796</v>
      </c>
      <c r="S83" s="78">
        <f t="shared" si="11"/>
        <v>652.06953642384099</v>
      </c>
    </row>
    <row r="84" spans="1:19" ht="15.75" customHeight="1">
      <c r="A84" s="165" t="s">
        <v>23</v>
      </c>
      <c r="B84" s="172" t="s">
        <v>34</v>
      </c>
      <c r="C84" s="16" t="s">
        <v>158</v>
      </c>
      <c r="D84" s="13">
        <v>2800</v>
      </c>
      <c r="E84" s="61">
        <v>2000</v>
      </c>
      <c r="F84" s="61">
        <v>2000</v>
      </c>
      <c r="G84" s="61">
        <v>2000</v>
      </c>
      <c r="H84" s="61">
        <v>2000</v>
      </c>
      <c r="I84" s="61">
        <v>2000</v>
      </c>
      <c r="J84" s="61">
        <v>2000</v>
      </c>
      <c r="K84" s="61">
        <v>2000</v>
      </c>
      <c r="L84" s="61">
        <v>2000</v>
      </c>
      <c r="M84" s="61">
        <v>2000</v>
      </c>
      <c r="N84" s="61">
        <v>2000</v>
      </c>
      <c r="O84" s="61">
        <v>2000</v>
      </c>
      <c r="P84" s="61">
        <v>2000</v>
      </c>
      <c r="Q84" s="61">
        <v>2000</v>
      </c>
      <c r="R84" s="81">
        <v>2000</v>
      </c>
      <c r="S84" s="13">
        <v>2000</v>
      </c>
    </row>
    <row r="85" spans="1:19" ht="15.75" customHeight="1">
      <c r="A85" s="166"/>
      <c r="B85" s="173"/>
      <c r="C85" s="17" t="s">
        <v>159</v>
      </c>
      <c r="D85" s="86">
        <v>562.52</v>
      </c>
      <c r="E85" s="86">
        <v>625.6</v>
      </c>
      <c r="F85" s="86">
        <v>334</v>
      </c>
      <c r="G85" s="86">
        <v>595.4</v>
      </c>
      <c r="H85" s="86">
        <v>378</v>
      </c>
      <c r="I85" s="86">
        <v>542.79999999999995</v>
      </c>
      <c r="J85" s="86">
        <v>296.8</v>
      </c>
      <c r="K85" s="86">
        <v>514.4</v>
      </c>
      <c r="L85" s="86">
        <v>412.6</v>
      </c>
      <c r="M85" s="86">
        <v>1073.4000000000001</v>
      </c>
      <c r="N85" s="86">
        <v>461.6</v>
      </c>
      <c r="O85" s="86">
        <v>573.4</v>
      </c>
      <c r="P85" s="86">
        <v>293</v>
      </c>
      <c r="Q85" s="86">
        <v>443</v>
      </c>
      <c r="R85" s="112">
        <v>443.2</v>
      </c>
      <c r="S85" s="86">
        <v>241.6</v>
      </c>
    </row>
    <row r="86" spans="1:19" ht="15.75" customHeight="1">
      <c r="A86" s="166"/>
      <c r="B86" s="173"/>
      <c r="C86" s="17" t="s">
        <v>160</v>
      </c>
      <c r="D86" s="13">
        <v>300</v>
      </c>
      <c r="E86" s="13">
        <v>300</v>
      </c>
      <c r="F86" s="13">
        <v>300</v>
      </c>
      <c r="G86" s="13">
        <v>300</v>
      </c>
      <c r="H86" s="13">
        <v>300</v>
      </c>
      <c r="I86" s="13">
        <v>300</v>
      </c>
      <c r="J86" s="13">
        <v>300</v>
      </c>
      <c r="K86" s="13">
        <v>300</v>
      </c>
      <c r="L86" s="13">
        <v>300</v>
      </c>
      <c r="M86" s="13">
        <v>300</v>
      </c>
      <c r="N86" s="13">
        <v>300</v>
      </c>
      <c r="O86" s="13">
        <v>300</v>
      </c>
      <c r="P86" s="13">
        <v>300</v>
      </c>
      <c r="Q86" s="13">
        <v>300</v>
      </c>
      <c r="R86" s="80">
        <v>300</v>
      </c>
      <c r="S86" s="13">
        <v>300</v>
      </c>
    </row>
    <row r="87" spans="1:19" ht="15.75" customHeight="1">
      <c r="A87" s="166"/>
      <c r="B87" s="173"/>
      <c r="C87" s="17" t="s">
        <v>161</v>
      </c>
      <c r="D87" s="79">
        <v>612.03</v>
      </c>
      <c r="E87" s="79">
        <v>628.14</v>
      </c>
      <c r="F87" s="79">
        <v>1019.07</v>
      </c>
      <c r="G87" s="79">
        <v>535.91999999999996</v>
      </c>
      <c r="H87" s="79">
        <v>637.77</v>
      </c>
      <c r="I87" s="79">
        <v>374.94</v>
      </c>
      <c r="J87" s="79">
        <v>1019.07</v>
      </c>
      <c r="K87" s="79">
        <v>605.07000000000005</v>
      </c>
      <c r="L87" s="79">
        <v>480.93</v>
      </c>
      <c r="M87" s="79">
        <v>1179.99</v>
      </c>
      <c r="N87" s="79">
        <v>662.49</v>
      </c>
      <c r="O87" s="79">
        <v>1103.1600000000001</v>
      </c>
      <c r="P87" s="79">
        <v>1103.1600000000001</v>
      </c>
      <c r="Q87" s="79">
        <v>1083.51</v>
      </c>
      <c r="R87" s="107">
        <v>1083.51</v>
      </c>
      <c r="S87" s="79">
        <v>472.62</v>
      </c>
    </row>
    <row r="88" spans="1:19" ht="15.75" customHeight="1">
      <c r="A88" s="167"/>
      <c r="B88" s="174"/>
      <c r="C88" s="17" t="s">
        <v>162</v>
      </c>
      <c r="D88" s="78">
        <f>D87/D85*100</f>
        <v>108.80146483680579</v>
      </c>
      <c r="E88" s="78">
        <f t="shared" ref="E88:S88" si="12">E87/E85*100</f>
        <v>100.40601023017904</v>
      </c>
      <c r="F88" s="78">
        <f t="shared" si="12"/>
        <v>305.11077844311376</v>
      </c>
      <c r="G88" s="78">
        <f t="shared" si="12"/>
        <v>90.010077258985561</v>
      </c>
      <c r="H88" s="78">
        <f t="shared" si="12"/>
        <v>168.72222222222223</v>
      </c>
      <c r="I88" s="78">
        <f t="shared" si="12"/>
        <v>69.075165806927046</v>
      </c>
      <c r="J88" s="78">
        <f t="shared" si="12"/>
        <v>343.35242587601078</v>
      </c>
      <c r="K88" s="78">
        <f t="shared" si="12"/>
        <v>117.62636080870918</v>
      </c>
      <c r="L88" s="78">
        <f t="shared" si="12"/>
        <v>116.56083373727581</v>
      </c>
      <c r="M88" s="78">
        <f t="shared" si="12"/>
        <v>109.93012856344326</v>
      </c>
      <c r="N88" s="78">
        <f t="shared" si="12"/>
        <v>143.52036395147314</v>
      </c>
      <c r="O88" s="78">
        <f t="shared" si="12"/>
        <v>192.38925706313222</v>
      </c>
      <c r="P88" s="78">
        <f t="shared" si="12"/>
        <v>376.50511945392492</v>
      </c>
      <c r="Q88" s="78">
        <f t="shared" si="12"/>
        <v>244.58465011286683</v>
      </c>
      <c r="R88" s="106">
        <f t="shared" si="12"/>
        <v>244.47427797833936</v>
      </c>
      <c r="S88" s="78">
        <f t="shared" si="12"/>
        <v>195.62086092715231</v>
      </c>
    </row>
    <row r="89" spans="1:19" ht="15.75" customHeight="1">
      <c r="A89" s="165" t="s">
        <v>24</v>
      </c>
      <c r="B89" s="172" t="s">
        <v>35</v>
      </c>
      <c r="C89" s="16" t="s">
        <v>158</v>
      </c>
      <c r="D89" s="78">
        <v>1</v>
      </c>
      <c r="E89" s="78">
        <v>1</v>
      </c>
      <c r="F89" s="78">
        <v>1</v>
      </c>
      <c r="G89" s="78">
        <v>1</v>
      </c>
      <c r="H89" s="78">
        <v>1</v>
      </c>
      <c r="I89" s="78">
        <v>1</v>
      </c>
      <c r="J89" s="78">
        <v>1</v>
      </c>
      <c r="K89" s="78">
        <v>1</v>
      </c>
      <c r="L89" s="78">
        <v>1</v>
      </c>
      <c r="M89" s="78">
        <v>1</v>
      </c>
      <c r="N89" s="78">
        <v>1</v>
      </c>
      <c r="O89" s="78">
        <v>1</v>
      </c>
      <c r="P89" s="78">
        <v>1</v>
      </c>
      <c r="Q89" s="78">
        <v>1</v>
      </c>
      <c r="R89" s="106">
        <v>1</v>
      </c>
      <c r="S89" s="78">
        <v>1</v>
      </c>
    </row>
    <row r="90" spans="1:19" ht="15.75" customHeight="1">
      <c r="A90" s="166"/>
      <c r="B90" s="173"/>
      <c r="C90" s="17" t="s">
        <v>159</v>
      </c>
      <c r="D90" s="87">
        <v>0.2009</v>
      </c>
      <c r="E90" s="87">
        <v>0.31280000000000002</v>
      </c>
      <c r="F90" s="87">
        <v>0.16699999999999998</v>
      </c>
      <c r="G90" s="87">
        <v>0.29770000000000002</v>
      </c>
      <c r="H90" s="87">
        <v>0.18899999999999997</v>
      </c>
      <c r="I90" s="87">
        <v>0.27140000000000003</v>
      </c>
      <c r="J90" s="87">
        <v>0.1484</v>
      </c>
      <c r="K90" s="87">
        <v>0.25719999999999998</v>
      </c>
      <c r="L90" s="87">
        <v>0.20629999999999998</v>
      </c>
      <c r="M90" s="87">
        <v>0.53670000000000007</v>
      </c>
      <c r="N90" s="87">
        <v>0.23079999999999998</v>
      </c>
      <c r="O90" s="87">
        <v>0.28670000000000001</v>
      </c>
      <c r="P90" s="87">
        <v>0.14649999999999999</v>
      </c>
      <c r="Q90" s="87">
        <v>0.22149999999999997</v>
      </c>
      <c r="R90" s="114">
        <v>0.22159999999999999</v>
      </c>
      <c r="S90" s="87">
        <v>0.1208</v>
      </c>
    </row>
    <row r="91" spans="1:19" ht="15.75" customHeight="1">
      <c r="A91" s="166"/>
      <c r="B91" s="173"/>
      <c r="C91" s="17" t="s">
        <v>160</v>
      </c>
      <c r="D91" s="78">
        <v>1.5</v>
      </c>
      <c r="E91" s="13">
        <v>1.5</v>
      </c>
      <c r="F91" s="13">
        <v>1.5</v>
      </c>
      <c r="G91" s="13">
        <v>1.5</v>
      </c>
      <c r="H91" s="13">
        <v>1.5</v>
      </c>
      <c r="I91" s="13">
        <v>1.5</v>
      </c>
      <c r="J91" s="13">
        <v>1.5</v>
      </c>
      <c r="K91" s="13">
        <v>1.5</v>
      </c>
      <c r="L91" s="13">
        <v>1.5</v>
      </c>
      <c r="M91" s="13">
        <v>1.5</v>
      </c>
      <c r="N91" s="13">
        <v>1.5</v>
      </c>
      <c r="O91" s="13">
        <v>1.5</v>
      </c>
      <c r="P91" s="13">
        <v>1.5</v>
      </c>
      <c r="Q91" s="13">
        <v>1.5</v>
      </c>
      <c r="R91" s="80">
        <v>1.5</v>
      </c>
      <c r="S91" s="13">
        <v>1.5</v>
      </c>
    </row>
    <row r="92" spans="1:19" ht="15.75" customHeight="1">
      <c r="A92" s="166"/>
      <c r="B92" s="173"/>
      <c r="C92" s="17" t="s">
        <v>161</v>
      </c>
      <c r="D92" s="79">
        <v>3.0601499999999997</v>
      </c>
      <c r="E92" s="79">
        <v>3.1406999999999998</v>
      </c>
      <c r="F92" s="79">
        <v>5.0953499999999998</v>
      </c>
      <c r="G92" s="79">
        <v>2.6795999999999998</v>
      </c>
      <c r="H92" s="79">
        <v>3.18885</v>
      </c>
      <c r="I92" s="79">
        <v>1.8747</v>
      </c>
      <c r="J92" s="79">
        <v>5.0953499999999998</v>
      </c>
      <c r="K92" s="79">
        <v>3.0253499999999995</v>
      </c>
      <c r="L92" s="79">
        <v>2.4046500000000002</v>
      </c>
      <c r="M92" s="79">
        <v>5.8999500000000005</v>
      </c>
      <c r="N92" s="79">
        <v>3.3124500000000001</v>
      </c>
      <c r="O92" s="79">
        <v>5.5158000000000005</v>
      </c>
      <c r="P92" s="79">
        <v>5.5158000000000005</v>
      </c>
      <c r="Q92" s="79">
        <v>5.4175500000000003</v>
      </c>
      <c r="R92" s="107">
        <v>5.4175500000000003</v>
      </c>
      <c r="S92" s="79">
        <v>2.3631000000000002</v>
      </c>
    </row>
    <row r="93" spans="1:19" ht="15.75" customHeight="1">
      <c r="A93" s="167"/>
      <c r="B93" s="174"/>
      <c r="C93" s="17" t="s">
        <v>162</v>
      </c>
      <c r="D93" s="78">
        <f>D92/D90*100</f>
        <v>1523.220507715281</v>
      </c>
      <c r="E93" s="78">
        <f t="shared" ref="E93:S93" si="13">E92/E90*100</f>
        <v>1004.0601023017902</v>
      </c>
      <c r="F93" s="78">
        <f t="shared" si="13"/>
        <v>3051.107784431138</v>
      </c>
      <c r="G93" s="78">
        <f t="shared" si="13"/>
        <v>900.10077258985552</v>
      </c>
      <c r="H93" s="78">
        <f t="shared" si="13"/>
        <v>1687.2222222222224</v>
      </c>
      <c r="I93" s="78">
        <f t="shared" si="13"/>
        <v>690.75165806927043</v>
      </c>
      <c r="J93" s="78">
        <f t="shared" si="13"/>
        <v>3433.5242587601074</v>
      </c>
      <c r="K93" s="78">
        <f t="shared" si="13"/>
        <v>1176.2636080870916</v>
      </c>
      <c r="L93" s="78">
        <f t="shared" si="13"/>
        <v>1165.6083373727583</v>
      </c>
      <c r="M93" s="78">
        <f t="shared" si="13"/>
        <v>1099.3012856344326</v>
      </c>
      <c r="N93" s="78">
        <f t="shared" si="13"/>
        <v>1435.2036395147315</v>
      </c>
      <c r="O93" s="78">
        <f t="shared" si="13"/>
        <v>1923.8925706313221</v>
      </c>
      <c r="P93" s="78">
        <f t="shared" si="13"/>
        <v>3765.0511945392495</v>
      </c>
      <c r="Q93" s="78">
        <f t="shared" si="13"/>
        <v>2445.8465011286689</v>
      </c>
      <c r="R93" s="106">
        <f t="shared" si="13"/>
        <v>2444.7427797833939</v>
      </c>
      <c r="S93" s="78">
        <f t="shared" si="13"/>
        <v>1956.2086092715233</v>
      </c>
    </row>
    <row r="94" spans="1:19" ht="15.75" customHeight="1">
      <c r="A94" s="165" t="s">
        <v>37</v>
      </c>
      <c r="B94" s="172" t="s">
        <v>53</v>
      </c>
      <c r="C94" s="16" t="s">
        <v>158</v>
      </c>
      <c r="D94" s="78">
        <v>10</v>
      </c>
      <c r="E94" s="78">
        <v>10</v>
      </c>
      <c r="F94" s="78">
        <v>10</v>
      </c>
      <c r="G94" s="78">
        <v>10</v>
      </c>
      <c r="H94" s="78">
        <v>10</v>
      </c>
      <c r="I94" s="78">
        <v>10</v>
      </c>
      <c r="J94" s="78">
        <v>10</v>
      </c>
      <c r="K94" s="78">
        <v>10</v>
      </c>
      <c r="L94" s="78">
        <v>10</v>
      </c>
      <c r="M94" s="78">
        <v>10</v>
      </c>
      <c r="N94" s="78">
        <v>10</v>
      </c>
      <c r="O94" s="78">
        <v>10</v>
      </c>
      <c r="P94" s="78">
        <v>10</v>
      </c>
      <c r="Q94" s="78">
        <v>10</v>
      </c>
      <c r="R94" s="106">
        <v>10</v>
      </c>
      <c r="S94" s="78">
        <v>10</v>
      </c>
    </row>
    <row r="95" spans="1:19" ht="15.75" customHeight="1">
      <c r="A95" s="166"/>
      <c r="B95" s="173"/>
      <c r="C95" s="17" t="s">
        <v>159</v>
      </c>
      <c r="D95" s="87">
        <v>0.30135000000000001</v>
      </c>
      <c r="E95" s="87">
        <v>0.46920000000000001</v>
      </c>
      <c r="F95" s="87">
        <v>0.25049999999999994</v>
      </c>
      <c r="G95" s="87">
        <v>0.44655</v>
      </c>
      <c r="H95" s="87">
        <v>0.28349999999999997</v>
      </c>
      <c r="I95" s="87">
        <v>0.40710000000000002</v>
      </c>
      <c r="J95" s="87">
        <v>0.22259999999999999</v>
      </c>
      <c r="K95" s="87">
        <v>0.38579999999999998</v>
      </c>
      <c r="L95" s="87">
        <v>0.30945</v>
      </c>
      <c r="M95" s="87">
        <v>0.80504999999999993</v>
      </c>
      <c r="N95" s="87">
        <v>0.34619999999999995</v>
      </c>
      <c r="O95" s="87">
        <v>0.43005000000000004</v>
      </c>
      <c r="P95" s="87">
        <v>0.21975</v>
      </c>
      <c r="Q95" s="87">
        <v>0.33224999999999993</v>
      </c>
      <c r="R95" s="114">
        <v>0.33240000000000003</v>
      </c>
      <c r="S95" s="87">
        <v>0.1812</v>
      </c>
    </row>
    <row r="96" spans="1:19" ht="15.75" customHeight="1">
      <c r="A96" s="166"/>
      <c r="B96" s="173"/>
      <c r="C96" s="17" t="s">
        <v>160</v>
      </c>
      <c r="D96" s="78">
        <v>1.5</v>
      </c>
      <c r="E96" s="13">
        <v>1.5</v>
      </c>
      <c r="F96" s="13">
        <v>1.5</v>
      </c>
      <c r="G96" s="13">
        <v>1.5</v>
      </c>
      <c r="H96" s="13">
        <v>1.5</v>
      </c>
      <c r="I96" s="13">
        <v>1.5</v>
      </c>
      <c r="J96" s="13">
        <v>1.5</v>
      </c>
      <c r="K96" s="13">
        <v>1.5</v>
      </c>
      <c r="L96" s="13">
        <v>1.5</v>
      </c>
      <c r="M96" s="13">
        <v>1.5</v>
      </c>
      <c r="N96" s="13">
        <v>1.5</v>
      </c>
      <c r="O96" s="13">
        <v>1.5</v>
      </c>
      <c r="P96" s="13">
        <v>1.5</v>
      </c>
      <c r="Q96" s="13">
        <v>1.5</v>
      </c>
      <c r="R96" s="80">
        <v>1.5</v>
      </c>
      <c r="S96" s="13">
        <v>1.5</v>
      </c>
    </row>
    <row r="97" spans="1:19" ht="15.75" customHeight="1">
      <c r="A97" s="166"/>
      <c r="B97" s="173"/>
      <c r="C97" s="17" t="s">
        <v>161</v>
      </c>
      <c r="D97" s="87">
        <v>2.0089999999999999</v>
      </c>
      <c r="E97" s="87">
        <v>3.1280000000000001</v>
      </c>
      <c r="F97" s="87">
        <v>1.67</v>
      </c>
      <c r="G97" s="87">
        <v>2.9769999999999999</v>
      </c>
      <c r="H97" s="87">
        <v>1.89</v>
      </c>
      <c r="I97" s="87">
        <v>2.714</v>
      </c>
      <c r="J97" s="87">
        <v>1.484</v>
      </c>
      <c r="K97" s="87">
        <v>2.5720000000000001</v>
      </c>
      <c r="L97" s="87">
        <v>2.0629999999999997</v>
      </c>
      <c r="M97" s="87">
        <v>5.3670000000000009</v>
      </c>
      <c r="N97" s="87">
        <v>2.3079999999999998</v>
      </c>
      <c r="O97" s="87">
        <v>2.8670000000000004</v>
      </c>
      <c r="P97" s="87">
        <v>1.4650000000000001</v>
      </c>
      <c r="Q97" s="87">
        <v>2.2149999999999999</v>
      </c>
      <c r="R97" s="114">
        <v>2.2159999999999997</v>
      </c>
      <c r="S97" s="87">
        <v>1.208</v>
      </c>
    </row>
    <row r="98" spans="1:19" ht="15.75" customHeight="1">
      <c r="A98" s="167"/>
      <c r="B98" s="174"/>
      <c r="C98" s="17" t="s">
        <v>162</v>
      </c>
      <c r="D98" s="78">
        <f>D97/D95*100</f>
        <v>666.66666666666663</v>
      </c>
      <c r="E98" s="78">
        <f t="shared" ref="E98:S98" si="14">E97/E95*100</f>
        <v>666.66666666666674</v>
      </c>
      <c r="F98" s="78">
        <f t="shared" si="14"/>
        <v>666.66666666666674</v>
      </c>
      <c r="G98" s="78">
        <f t="shared" si="14"/>
        <v>666.66666666666663</v>
      </c>
      <c r="H98" s="78">
        <f t="shared" si="14"/>
        <v>666.66666666666674</v>
      </c>
      <c r="I98" s="13">
        <f t="shared" si="14"/>
        <v>666.66666666666663</v>
      </c>
      <c r="J98" s="13">
        <f t="shared" si="14"/>
        <v>666.66666666666674</v>
      </c>
      <c r="K98" s="78">
        <f t="shared" si="14"/>
        <v>666.66666666666674</v>
      </c>
      <c r="L98" s="78">
        <f t="shared" si="14"/>
        <v>666.66666666666663</v>
      </c>
      <c r="M98" s="78">
        <f t="shared" si="14"/>
        <v>666.66666666666686</v>
      </c>
      <c r="N98" s="78">
        <f t="shared" si="14"/>
        <v>666.66666666666674</v>
      </c>
      <c r="O98" s="78">
        <f t="shared" si="14"/>
        <v>666.66666666666674</v>
      </c>
      <c r="P98" s="78">
        <f t="shared" si="14"/>
        <v>666.66666666666674</v>
      </c>
      <c r="Q98" s="78">
        <f t="shared" si="14"/>
        <v>666.66666666666674</v>
      </c>
      <c r="R98" s="106">
        <f t="shared" si="14"/>
        <v>666.66666666666652</v>
      </c>
      <c r="S98" s="78">
        <f t="shared" si="14"/>
        <v>666.66666666666663</v>
      </c>
    </row>
    <row r="99" spans="1:19" ht="15.75" customHeight="1">
      <c r="A99" s="165" t="s">
        <v>38</v>
      </c>
      <c r="B99" s="172" t="s">
        <v>54</v>
      </c>
      <c r="C99" s="16" t="s">
        <v>158</v>
      </c>
      <c r="D99" s="13">
        <v>50</v>
      </c>
      <c r="E99" s="13">
        <v>50</v>
      </c>
      <c r="F99" s="13">
        <v>50</v>
      </c>
      <c r="G99" s="13">
        <v>50</v>
      </c>
      <c r="H99" s="13">
        <v>50</v>
      </c>
      <c r="I99" s="13">
        <v>50</v>
      </c>
      <c r="J99" s="13">
        <v>50</v>
      </c>
      <c r="K99" s="13">
        <v>50</v>
      </c>
      <c r="L99" s="13">
        <v>50</v>
      </c>
      <c r="M99" s="13">
        <v>50</v>
      </c>
      <c r="N99" s="13">
        <v>50</v>
      </c>
      <c r="O99" s="13">
        <v>50</v>
      </c>
      <c r="P99" s="13">
        <v>50</v>
      </c>
      <c r="Q99" s="13">
        <v>50</v>
      </c>
      <c r="R99" s="80">
        <v>50</v>
      </c>
      <c r="S99" s="13">
        <v>50</v>
      </c>
    </row>
    <row r="100" spans="1:19" ht="15.75" customHeight="1">
      <c r="A100" s="166"/>
      <c r="B100" s="173"/>
      <c r="C100" s="17" t="s">
        <v>159</v>
      </c>
      <c r="D100" s="87">
        <v>13.82</v>
      </c>
      <c r="E100" s="87">
        <v>20.684999999999999</v>
      </c>
      <c r="F100" s="87">
        <v>11.045</v>
      </c>
      <c r="G100" s="87">
        <v>19.690000000000001</v>
      </c>
      <c r="H100" s="87">
        <v>12.5</v>
      </c>
      <c r="I100" s="87">
        <v>17.95</v>
      </c>
      <c r="J100" s="87">
        <v>9.81</v>
      </c>
      <c r="K100" s="87">
        <v>17.004999999999999</v>
      </c>
      <c r="L100" s="87">
        <v>13.64</v>
      </c>
      <c r="M100" s="87">
        <v>35.494999999999997</v>
      </c>
      <c r="N100" s="87">
        <v>15.265000000000001</v>
      </c>
      <c r="O100" s="87">
        <v>9.59</v>
      </c>
      <c r="P100" s="87">
        <v>4.9000000000000004</v>
      </c>
      <c r="Q100" s="87">
        <v>7.4050000000000002</v>
      </c>
      <c r="R100" s="114">
        <v>7.4</v>
      </c>
      <c r="S100" s="87">
        <v>4.04</v>
      </c>
    </row>
    <row r="101" spans="1:19" ht="15.75" customHeight="1">
      <c r="A101" s="166"/>
      <c r="B101" s="173"/>
      <c r="C101" s="17" t="s">
        <v>160</v>
      </c>
      <c r="D101" s="13">
        <v>1.5</v>
      </c>
      <c r="E101" s="13">
        <v>1.5</v>
      </c>
      <c r="F101" s="13">
        <v>1.5</v>
      </c>
      <c r="G101" s="13">
        <v>1.5</v>
      </c>
      <c r="H101" s="13">
        <v>1.5</v>
      </c>
      <c r="I101" s="13">
        <v>1.5</v>
      </c>
      <c r="J101" s="13">
        <v>1.5</v>
      </c>
      <c r="K101" s="13">
        <v>1.5</v>
      </c>
      <c r="L101" s="13">
        <v>1.5</v>
      </c>
      <c r="M101" s="13">
        <v>1.5</v>
      </c>
      <c r="N101" s="13">
        <v>1.5</v>
      </c>
      <c r="O101" s="13">
        <v>1.5</v>
      </c>
      <c r="P101" s="13">
        <v>1.5</v>
      </c>
      <c r="Q101" s="13">
        <v>1.5</v>
      </c>
      <c r="R101" s="80">
        <v>1.5</v>
      </c>
      <c r="S101" s="13">
        <v>1.5</v>
      </c>
    </row>
    <row r="102" spans="1:19" ht="15.75" customHeight="1">
      <c r="A102" s="166"/>
      <c r="B102" s="173"/>
      <c r="C102" s="17" t="s">
        <v>161</v>
      </c>
      <c r="D102" s="79">
        <v>11.907299999999999</v>
      </c>
      <c r="E102" s="79">
        <v>12.220799999999999</v>
      </c>
      <c r="F102" s="79">
        <v>5.8609499999999999</v>
      </c>
      <c r="G102" s="79">
        <v>10.4268</v>
      </c>
      <c r="H102" s="79">
        <v>12.408000000000001</v>
      </c>
      <c r="I102" s="79">
        <v>7.2946500000000007</v>
      </c>
      <c r="J102" s="79">
        <v>5.67</v>
      </c>
      <c r="K102" s="79">
        <v>11.7723</v>
      </c>
      <c r="L102" s="79">
        <v>9.3569999999999993</v>
      </c>
      <c r="M102" s="79">
        <v>22.957350000000002</v>
      </c>
      <c r="N102" s="79">
        <v>12.8889</v>
      </c>
      <c r="O102" s="79">
        <v>21.46245</v>
      </c>
      <c r="P102" s="79">
        <v>21.46245</v>
      </c>
      <c r="Q102" s="79">
        <v>21.080549999999999</v>
      </c>
      <c r="R102" s="107">
        <v>21.080549999999999</v>
      </c>
      <c r="S102" s="79">
        <v>9.1948500000000006</v>
      </c>
    </row>
    <row r="103" spans="1:19" ht="15.75" customHeight="1">
      <c r="A103" s="167"/>
      <c r="B103" s="174"/>
      <c r="C103" s="17" t="s">
        <v>162</v>
      </c>
      <c r="D103" s="78">
        <f>D102/D100*100</f>
        <v>86.159913169319822</v>
      </c>
      <c r="E103" s="78">
        <f t="shared" ref="E103:S103" si="15">E102/E100*100</f>
        <v>59.080493110949959</v>
      </c>
      <c r="F103" s="78">
        <f t="shared" si="15"/>
        <v>53.064282480760525</v>
      </c>
      <c r="G103" s="78">
        <f t="shared" si="15"/>
        <v>52.954799390553575</v>
      </c>
      <c r="H103" s="78">
        <f t="shared" si="15"/>
        <v>99.26400000000001</v>
      </c>
      <c r="I103" s="78">
        <f t="shared" si="15"/>
        <v>40.638718662952648</v>
      </c>
      <c r="J103" s="78">
        <f t="shared" si="15"/>
        <v>57.798165137614674</v>
      </c>
      <c r="K103" s="78">
        <f t="shared" si="15"/>
        <v>69.228462216994998</v>
      </c>
      <c r="L103" s="78">
        <f t="shared" si="15"/>
        <v>68.59970674486803</v>
      </c>
      <c r="M103" s="78">
        <f t="shared" si="15"/>
        <v>64.677701084659816</v>
      </c>
      <c r="N103" s="78">
        <f t="shared" si="15"/>
        <v>84.434326891582046</v>
      </c>
      <c r="O103" s="78">
        <f t="shared" si="15"/>
        <v>223.80031282586029</v>
      </c>
      <c r="P103" s="78">
        <f t="shared" si="15"/>
        <v>438.00918367346935</v>
      </c>
      <c r="Q103" s="78">
        <f t="shared" si="15"/>
        <v>284.67994598244428</v>
      </c>
      <c r="R103" s="106">
        <f t="shared" si="15"/>
        <v>284.87229729729728</v>
      </c>
      <c r="S103" s="78">
        <f t="shared" si="15"/>
        <v>227.595297029703</v>
      </c>
    </row>
    <row r="104" spans="1:19" ht="15.75" customHeight="1">
      <c r="A104" s="165" t="s">
        <v>39</v>
      </c>
      <c r="B104" s="172" t="s">
        <v>55</v>
      </c>
      <c r="C104" s="16" t="s">
        <v>158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80"/>
      <c r="S104" s="13"/>
    </row>
    <row r="105" spans="1:19" ht="15.75" customHeight="1">
      <c r="A105" s="166"/>
      <c r="B105" s="173"/>
      <c r="C105" s="17" t="s">
        <v>159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80"/>
      <c r="S105" s="13"/>
    </row>
    <row r="106" spans="1:19" ht="15.75" customHeight="1">
      <c r="A106" s="166"/>
      <c r="B106" s="173"/>
      <c r="C106" s="17" t="s">
        <v>160</v>
      </c>
      <c r="D106" s="13">
        <v>1.5</v>
      </c>
      <c r="E106" s="13">
        <v>1.5</v>
      </c>
      <c r="F106" s="13">
        <v>1.5</v>
      </c>
      <c r="G106" s="13">
        <v>1.5</v>
      </c>
      <c r="H106" s="13">
        <v>1.5</v>
      </c>
      <c r="I106" s="13">
        <v>1.5</v>
      </c>
      <c r="J106" s="13">
        <v>1.5</v>
      </c>
      <c r="K106" s="13">
        <v>1.5</v>
      </c>
      <c r="L106" s="13">
        <v>1.5</v>
      </c>
      <c r="M106" s="13">
        <v>1.5</v>
      </c>
      <c r="N106" s="13">
        <v>1.5</v>
      </c>
      <c r="O106" s="13">
        <v>1.5</v>
      </c>
      <c r="P106" s="13">
        <v>1.5</v>
      </c>
      <c r="Q106" s="13">
        <v>1.5</v>
      </c>
      <c r="R106" s="80">
        <v>1.5</v>
      </c>
      <c r="S106" s="13">
        <v>1.5</v>
      </c>
    </row>
    <row r="107" spans="1:19" ht="15.75" customHeight="1">
      <c r="A107" s="166"/>
      <c r="B107" s="173"/>
      <c r="C107" s="17" t="s">
        <v>161</v>
      </c>
      <c r="D107" s="79">
        <v>11.907299999999999</v>
      </c>
      <c r="E107" s="79">
        <v>12.220799999999999</v>
      </c>
      <c r="F107" s="79">
        <v>5.8609499999999999</v>
      </c>
      <c r="G107" s="79">
        <v>10.4268</v>
      </c>
      <c r="H107" s="79">
        <v>12.408000000000001</v>
      </c>
      <c r="I107" s="79">
        <v>7.2946500000000007</v>
      </c>
      <c r="J107" s="79">
        <v>5.67</v>
      </c>
      <c r="K107" s="79">
        <v>11.7723</v>
      </c>
      <c r="L107" s="79">
        <v>9.3569999999999993</v>
      </c>
      <c r="M107" s="79">
        <v>22.957350000000002</v>
      </c>
      <c r="N107" s="79">
        <v>12.8889</v>
      </c>
      <c r="O107" s="79">
        <v>21.46245</v>
      </c>
      <c r="P107" s="79">
        <v>21.46245</v>
      </c>
      <c r="Q107" s="79">
        <v>21.080549999999999</v>
      </c>
      <c r="R107" s="107">
        <v>21.080549999999999</v>
      </c>
      <c r="S107" s="79">
        <v>9.1948500000000006</v>
      </c>
    </row>
    <row r="108" spans="1:19" ht="15.75" customHeight="1">
      <c r="A108" s="167"/>
      <c r="B108" s="174"/>
      <c r="C108" s="17" t="s">
        <v>162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80"/>
      <c r="S108" s="13"/>
    </row>
    <row r="109" spans="1:19" ht="15.75" customHeight="1">
      <c r="A109" s="165" t="s">
        <v>40</v>
      </c>
      <c r="B109" s="172" t="s">
        <v>56</v>
      </c>
      <c r="C109" s="16" t="s">
        <v>158</v>
      </c>
      <c r="D109" s="13">
        <v>50</v>
      </c>
      <c r="E109" s="13">
        <v>50</v>
      </c>
      <c r="F109" s="13">
        <v>50</v>
      </c>
      <c r="G109" s="13">
        <v>50</v>
      </c>
      <c r="H109" s="13">
        <v>50</v>
      </c>
      <c r="I109" s="13">
        <v>50</v>
      </c>
      <c r="J109" s="13">
        <v>50</v>
      </c>
      <c r="K109" s="13">
        <v>50</v>
      </c>
      <c r="L109" s="13">
        <v>50</v>
      </c>
      <c r="M109" s="13">
        <v>50</v>
      </c>
      <c r="N109" s="13">
        <v>50</v>
      </c>
      <c r="O109" s="13">
        <v>50</v>
      </c>
      <c r="P109" s="13">
        <v>50</v>
      </c>
      <c r="Q109" s="13">
        <v>50</v>
      </c>
      <c r="R109" s="80">
        <v>50</v>
      </c>
      <c r="S109" s="13">
        <v>50</v>
      </c>
    </row>
    <row r="110" spans="1:19" ht="15.75" customHeight="1">
      <c r="A110" s="166"/>
      <c r="B110" s="173"/>
      <c r="C110" s="17" t="s">
        <v>159</v>
      </c>
      <c r="D110" s="87">
        <v>13.82</v>
      </c>
      <c r="E110" s="87">
        <v>20.684999999999999</v>
      </c>
      <c r="F110" s="87">
        <v>11.045</v>
      </c>
      <c r="G110" s="87">
        <v>19.690000000000001</v>
      </c>
      <c r="H110" s="87">
        <v>12.5</v>
      </c>
      <c r="I110" s="87">
        <v>17.95</v>
      </c>
      <c r="J110" s="87">
        <v>9.81</v>
      </c>
      <c r="K110" s="87">
        <v>17.004999999999999</v>
      </c>
      <c r="L110" s="87">
        <v>13.64</v>
      </c>
      <c r="M110" s="87">
        <v>35.494999999999997</v>
      </c>
      <c r="N110" s="87">
        <v>15.265000000000001</v>
      </c>
      <c r="O110" s="87">
        <v>9.59</v>
      </c>
      <c r="P110" s="87">
        <v>4.9000000000000004</v>
      </c>
      <c r="Q110" s="87">
        <v>7.4050000000000002</v>
      </c>
      <c r="R110" s="114">
        <v>7.4</v>
      </c>
      <c r="S110" s="87">
        <v>4.04</v>
      </c>
    </row>
    <row r="111" spans="1:19" ht="15.75" customHeight="1">
      <c r="A111" s="166"/>
      <c r="B111" s="173"/>
      <c r="C111" s="17" t="s">
        <v>160</v>
      </c>
      <c r="D111" s="13">
        <v>1.5</v>
      </c>
      <c r="E111" s="13">
        <v>1.5</v>
      </c>
      <c r="F111" s="13">
        <v>1.5</v>
      </c>
      <c r="G111" s="13">
        <v>1.5</v>
      </c>
      <c r="H111" s="13">
        <v>1.5</v>
      </c>
      <c r="I111" s="13">
        <v>1.5</v>
      </c>
      <c r="J111" s="13">
        <v>1.5</v>
      </c>
      <c r="K111" s="13">
        <v>1.5</v>
      </c>
      <c r="L111" s="13">
        <v>1.5</v>
      </c>
      <c r="M111" s="13">
        <v>1.5</v>
      </c>
      <c r="N111" s="13">
        <v>1.5</v>
      </c>
      <c r="O111" s="13">
        <v>1.5</v>
      </c>
      <c r="P111" s="13">
        <v>1.5</v>
      </c>
      <c r="Q111" s="13">
        <v>1.5</v>
      </c>
      <c r="R111" s="80">
        <v>1.5</v>
      </c>
      <c r="S111" s="13">
        <v>1.5</v>
      </c>
    </row>
    <row r="112" spans="1:19" ht="15.75" customHeight="1">
      <c r="A112" s="166"/>
      <c r="B112" s="173"/>
      <c r="C112" s="17" t="s">
        <v>161</v>
      </c>
      <c r="D112" s="79">
        <v>11.907299999999999</v>
      </c>
      <c r="E112" s="79">
        <v>12.220799999999999</v>
      </c>
      <c r="F112" s="79">
        <v>5.8609499999999999</v>
      </c>
      <c r="G112" s="79">
        <v>10.4268</v>
      </c>
      <c r="H112" s="79">
        <v>12.408000000000001</v>
      </c>
      <c r="I112" s="79">
        <v>7.2946500000000007</v>
      </c>
      <c r="J112" s="79">
        <v>5.67</v>
      </c>
      <c r="K112" s="79">
        <v>11.7723</v>
      </c>
      <c r="L112" s="79">
        <v>9.3569999999999993</v>
      </c>
      <c r="M112" s="79">
        <v>22.957350000000002</v>
      </c>
      <c r="N112" s="79">
        <v>12.8889</v>
      </c>
      <c r="O112" s="79">
        <v>21.46245</v>
      </c>
      <c r="P112" s="79">
        <v>21.46245</v>
      </c>
      <c r="Q112" s="79">
        <v>21.080549999999999</v>
      </c>
      <c r="R112" s="107">
        <v>21.080549999999999</v>
      </c>
      <c r="S112" s="79">
        <v>9.1948500000000006</v>
      </c>
    </row>
    <row r="113" spans="1:19" ht="15.75" customHeight="1">
      <c r="A113" s="167"/>
      <c r="B113" s="174"/>
      <c r="C113" s="17" t="s">
        <v>162</v>
      </c>
      <c r="D113" s="87">
        <f>D112/D110*100</f>
        <v>86.159913169319822</v>
      </c>
      <c r="E113" s="87">
        <f t="shared" ref="E113:S113" si="16">E112/E110*100</f>
        <v>59.080493110949959</v>
      </c>
      <c r="F113" s="87">
        <f t="shared" si="16"/>
        <v>53.064282480760525</v>
      </c>
      <c r="G113" s="87">
        <f t="shared" si="16"/>
        <v>52.954799390553575</v>
      </c>
      <c r="H113" s="87">
        <f t="shared" si="16"/>
        <v>99.26400000000001</v>
      </c>
      <c r="I113" s="87">
        <f t="shared" si="16"/>
        <v>40.638718662952648</v>
      </c>
      <c r="J113" s="87">
        <f t="shared" si="16"/>
        <v>57.798165137614674</v>
      </c>
      <c r="K113" s="87">
        <f t="shared" si="16"/>
        <v>69.228462216994998</v>
      </c>
      <c r="L113" s="87">
        <f t="shared" si="16"/>
        <v>68.59970674486803</v>
      </c>
      <c r="M113" s="87">
        <f t="shared" si="16"/>
        <v>64.677701084659816</v>
      </c>
      <c r="N113" s="87">
        <f t="shared" si="16"/>
        <v>84.434326891582046</v>
      </c>
      <c r="O113" s="87">
        <f t="shared" si="16"/>
        <v>223.80031282586029</v>
      </c>
      <c r="P113" s="87">
        <f t="shared" si="16"/>
        <v>438.00918367346935</v>
      </c>
      <c r="Q113" s="87">
        <f t="shared" si="16"/>
        <v>284.67994598244428</v>
      </c>
      <c r="R113" s="114">
        <f t="shared" si="16"/>
        <v>284.87229729729728</v>
      </c>
      <c r="S113" s="87">
        <f t="shared" si="16"/>
        <v>227.595297029703</v>
      </c>
    </row>
    <row r="114" spans="1:19" ht="15.75" customHeight="1">
      <c r="A114" s="165" t="s">
        <v>41</v>
      </c>
      <c r="B114" s="172" t="s">
        <v>57</v>
      </c>
      <c r="C114" s="16" t="s">
        <v>158</v>
      </c>
      <c r="D114" s="78">
        <v>50</v>
      </c>
      <c r="E114" s="78">
        <v>50</v>
      </c>
      <c r="F114" s="78">
        <v>50</v>
      </c>
      <c r="G114" s="78">
        <v>50</v>
      </c>
      <c r="H114" s="78">
        <v>50</v>
      </c>
      <c r="I114" s="78">
        <v>50</v>
      </c>
      <c r="J114" s="78">
        <v>50</v>
      </c>
      <c r="K114" s="78">
        <v>50</v>
      </c>
      <c r="L114" s="78">
        <v>50</v>
      </c>
      <c r="M114" s="78">
        <v>50</v>
      </c>
      <c r="N114" s="78">
        <v>50</v>
      </c>
      <c r="O114" s="78">
        <v>50</v>
      </c>
      <c r="P114" s="78">
        <v>50</v>
      </c>
      <c r="Q114" s="78">
        <v>50</v>
      </c>
      <c r="R114" s="106">
        <v>50</v>
      </c>
      <c r="S114" s="78">
        <v>50</v>
      </c>
    </row>
    <row r="115" spans="1:19" ht="15.75" customHeight="1">
      <c r="A115" s="166"/>
      <c r="B115" s="173"/>
      <c r="C115" s="17" t="s">
        <v>159</v>
      </c>
      <c r="D115" s="86">
        <v>5.8250000000000002</v>
      </c>
      <c r="E115" s="86">
        <v>8.7200000000000006</v>
      </c>
      <c r="F115" s="86">
        <v>4.6550000000000002</v>
      </c>
      <c r="G115" s="86">
        <v>8.3000000000000007</v>
      </c>
      <c r="H115" s="86">
        <v>5.2649999999999997</v>
      </c>
      <c r="I115" s="86">
        <v>7.5650000000000004</v>
      </c>
      <c r="J115" s="86">
        <v>4.1349999999999998</v>
      </c>
      <c r="K115" s="86">
        <v>7.165</v>
      </c>
      <c r="L115" s="86">
        <v>5.75</v>
      </c>
      <c r="M115" s="86">
        <v>14.96</v>
      </c>
      <c r="N115" s="86">
        <v>6.43</v>
      </c>
      <c r="O115" s="86">
        <v>7.99</v>
      </c>
      <c r="P115" s="86">
        <v>4.085</v>
      </c>
      <c r="Q115" s="86">
        <v>6.1749999999999998</v>
      </c>
      <c r="R115" s="112">
        <v>6.18</v>
      </c>
      <c r="S115" s="86">
        <v>3.3650000000000002</v>
      </c>
    </row>
    <row r="116" spans="1:19" ht="15.75" customHeight="1">
      <c r="A116" s="166"/>
      <c r="B116" s="173"/>
      <c r="C116" s="17" t="s">
        <v>160</v>
      </c>
      <c r="D116" s="78">
        <v>1.5</v>
      </c>
      <c r="E116" s="13">
        <v>1.5</v>
      </c>
      <c r="F116" s="13">
        <v>1.5</v>
      </c>
      <c r="G116" s="13">
        <v>1.5</v>
      </c>
      <c r="H116" s="13">
        <v>1.5</v>
      </c>
      <c r="I116" s="13">
        <v>1.5</v>
      </c>
      <c r="J116" s="13">
        <v>1.5</v>
      </c>
      <c r="K116" s="13">
        <v>1.5</v>
      </c>
      <c r="L116" s="13">
        <v>1.5</v>
      </c>
      <c r="M116" s="13">
        <v>1.5</v>
      </c>
      <c r="N116" s="13">
        <v>1.5</v>
      </c>
      <c r="O116" s="13">
        <v>1.5</v>
      </c>
      <c r="P116" s="13">
        <v>1.5</v>
      </c>
      <c r="Q116" s="13">
        <v>1.5</v>
      </c>
      <c r="R116" s="80">
        <v>1.5</v>
      </c>
      <c r="S116" s="13">
        <v>1.5</v>
      </c>
    </row>
    <row r="117" spans="1:19" ht="15.75" customHeight="1">
      <c r="A117" s="166"/>
      <c r="B117" s="173"/>
      <c r="C117" s="17" t="s">
        <v>161</v>
      </c>
      <c r="D117" s="79">
        <v>12.1182</v>
      </c>
      <c r="E117" s="79">
        <v>12.437100000000001</v>
      </c>
      <c r="F117" s="79">
        <v>5.9647499999999987</v>
      </c>
      <c r="G117" s="79">
        <v>10.61145</v>
      </c>
      <c r="H117" s="79">
        <v>12.627750000000001</v>
      </c>
      <c r="I117" s="79">
        <v>7.4238</v>
      </c>
      <c r="J117" s="79">
        <v>18.181799999999999</v>
      </c>
      <c r="K117" s="79">
        <v>11.980650000000001</v>
      </c>
      <c r="L117" s="79">
        <v>9.5226000000000006</v>
      </c>
      <c r="M117" s="79">
        <v>23.363849999999999</v>
      </c>
      <c r="N117" s="79">
        <v>13.1172</v>
      </c>
      <c r="O117" s="79">
        <v>21.842400000000001</v>
      </c>
      <c r="P117" s="79">
        <v>21.842400000000001</v>
      </c>
      <c r="Q117" s="79">
        <v>21.453899999999997</v>
      </c>
      <c r="R117" s="107">
        <v>21.453899999999997</v>
      </c>
      <c r="S117" s="79">
        <v>9.3575999999999997</v>
      </c>
    </row>
    <row r="118" spans="1:19" ht="15.75" customHeight="1">
      <c r="A118" s="167"/>
      <c r="B118" s="174"/>
      <c r="C118" s="17" t="s">
        <v>162</v>
      </c>
      <c r="D118" s="87">
        <f>D117/D115*100</f>
        <v>208.03776824034333</v>
      </c>
      <c r="E118" s="87">
        <f t="shared" ref="E118:S118" si="17">E117/E115*100</f>
        <v>142.62729357798165</v>
      </c>
      <c r="F118" s="87">
        <f t="shared" si="17"/>
        <v>128.1364124597207</v>
      </c>
      <c r="G118" s="87">
        <f t="shared" si="17"/>
        <v>127.84879518072287</v>
      </c>
      <c r="H118" s="87">
        <f t="shared" si="17"/>
        <v>239.84330484330485</v>
      </c>
      <c r="I118" s="87">
        <f t="shared" si="17"/>
        <v>98.133509583608713</v>
      </c>
      <c r="J118" s="87">
        <f t="shared" si="17"/>
        <v>439.70495767835553</v>
      </c>
      <c r="K118" s="87">
        <f t="shared" si="17"/>
        <v>167.21074668527564</v>
      </c>
      <c r="L118" s="87">
        <f t="shared" si="17"/>
        <v>165.61043478260871</v>
      </c>
      <c r="M118" s="87">
        <f t="shared" si="17"/>
        <v>156.17546791443849</v>
      </c>
      <c r="N118" s="87">
        <f t="shared" si="17"/>
        <v>204</v>
      </c>
      <c r="O118" s="87">
        <f t="shared" si="17"/>
        <v>273.37171464330413</v>
      </c>
      <c r="P118" s="87">
        <f t="shared" si="17"/>
        <v>534.69767441860472</v>
      </c>
      <c r="Q118" s="87">
        <f t="shared" si="17"/>
        <v>347.43157894736839</v>
      </c>
      <c r="R118" s="114">
        <f t="shared" si="17"/>
        <v>347.15048543689318</v>
      </c>
      <c r="S118" s="87">
        <f t="shared" si="17"/>
        <v>278.08618127786031</v>
      </c>
    </row>
    <row r="119" spans="1:19" ht="15.75" customHeight="1">
      <c r="A119" s="165" t="s">
        <v>42</v>
      </c>
      <c r="B119" s="172" t="s">
        <v>58</v>
      </c>
      <c r="C119" s="16" t="s">
        <v>158</v>
      </c>
      <c r="D119" s="78">
        <v>2.5</v>
      </c>
      <c r="E119" s="78">
        <v>2.5</v>
      </c>
      <c r="F119" s="78">
        <v>2.5</v>
      </c>
      <c r="G119" s="78">
        <v>2.5</v>
      </c>
      <c r="H119" s="78">
        <v>2.5</v>
      </c>
      <c r="I119" s="78">
        <v>2.5</v>
      </c>
      <c r="J119" s="78">
        <v>2.5</v>
      </c>
      <c r="K119" s="78">
        <v>2.5</v>
      </c>
      <c r="L119" s="78">
        <v>2.5</v>
      </c>
      <c r="M119" s="78">
        <v>2.5</v>
      </c>
      <c r="N119" s="78">
        <v>2.5</v>
      </c>
      <c r="O119" s="78">
        <v>2.5</v>
      </c>
      <c r="P119" s="78">
        <v>2.5</v>
      </c>
      <c r="Q119" s="78">
        <v>2.5</v>
      </c>
      <c r="R119" s="106">
        <v>2.5</v>
      </c>
      <c r="S119" s="78">
        <v>2.5</v>
      </c>
    </row>
    <row r="120" spans="1:19" ht="15.75" customHeight="1">
      <c r="A120" s="166"/>
      <c r="B120" s="173"/>
      <c r="C120" s="17" t="s">
        <v>159</v>
      </c>
      <c r="D120" s="87">
        <v>0.50224999999999997</v>
      </c>
      <c r="E120" s="87">
        <v>0.78200000000000003</v>
      </c>
      <c r="F120" s="87">
        <v>0.41749999999999998</v>
      </c>
      <c r="G120" s="87">
        <v>0.74424999999999997</v>
      </c>
      <c r="H120" s="87">
        <v>0.47249999999999998</v>
      </c>
      <c r="I120" s="87">
        <v>0.67849999999999999</v>
      </c>
      <c r="J120" s="87">
        <v>0.371</v>
      </c>
      <c r="K120" s="87">
        <v>0.64300000000000002</v>
      </c>
      <c r="L120" s="87">
        <v>0.51574999999999993</v>
      </c>
      <c r="M120" s="87">
        <v>1.3417500000000002</v>
      </c>
      <c r="N120" s="87">
        <v>0.57699999999999996</v>
      </c>
      <c r="O120" s="87">
        <v>0.71675000000000011</v>
      </c>
      <c r="P120" s="87">
        <v>0.36625000000000002</v>
      </c>
      <c r="Q120" s="87">
        <v>0.55374999999999996</v>
      </c>
      <c r="R120" s="114">
        <v>0.55399999999999994</v>
      </c>
      <c r="S120" s="87">
        <v>0.30199999999999999</v>
      </c>
    </row>
    <row r="121" spans="1:19" ht="15.75" customHeight="1">
      <c r="A121" s="166"/>
      <c r="B121" s="173"/>
      <c r="C121" s="17" t="s">
        <v>160</v>
      </c>
      <c r="D121" s="13">
        <v>1.5</v>
      </c>
      <c r="E121" s="13">
        <v>1.5</v>
      </c>
      <c r="F121" s="13">
        <v>1.5</v>
      </c>
      <c r="G121" s="13">
        <v>1.5</v>
      </c>
      <c r="H121" s="13">
        <v>1.5</v>
      </c>
      <c r="I121" s="13">
        <v>1.5</v>
      </c>
      <c r="J121" s="13">
        <v>1.5</v>
      </c>
      <c r="K121" s="13">
        <v>1.5</v>
      </c>
      <c r="L121" s="13">
        <v>1.5</v>
      </c>
      <c r="M121" s="13">
        <v>1.5</v>
      </c>
      <c r="N121" s="13">
        <v>1.5</v>
      </c>
      <c r="O121" s="13">
        <v>1.5</v>
      </c>
      <c r="P121" s="13">
        <v>1.5</v>
      </c>
      <c r="Q121" s="13">
        <v>1.5</v>
      </c>
      <c r="R121" s="80">
        <v>1.5</v>
      </c>
      <c r="S121" s="13">
        <v>1.5</v>
      </c>
    </row>
    <row r="122" spans="1:19" ht="15.75" customHeight="1">
      <c r="A122" s="166"/>
      <c r="B122" s="173"/>
      <c r="C122" s="17" t="s">
        <v>161</v>
      </c>
      <c r="D122" s="79">
        <v>3.0601499999999997</v>
      </c>
      <c r="E122" s="79">
        <v>3.1406999999999998</v>
      </c>
      <c r="F122" s="79">
        <v>5.0953499999999998</v>
      </c>
      <c r="G122" s="79">
        <v>2.6795999999999998</v>
      </c>
      <c r="H122" s="79">
        <v>3.18885</v>
      </c>
      <c r="I122" s="79">
        <v>1.8747</v>
      </c>
      <c r="J122" s="79">
        <v>5.0953499999999998</v>
      </c>
      <c r="K122" s="79">
        <v>3.0253499999999995</v>
      </c>
      <c r="L122" s="79">
        <v>2.4046500000000002</v>
      </c>
      <c r="M122" s="79">
        <v>5.8999500000000005</v>
      </c>
      <c r="N122" s="79">
        <v>3.3124500000000001</v>
      </c>
      <c r="O122" s="79">
        <v>5.5158000000000005</v>
      </c>
      <c r="P122" s="79">
        <v>5.5158000000000005</v>
      </c>
      <c r="Q122" s="79">
        <v>5.4175500000000003</v>
      </c>
      <c r="R122" s="107">
        <v>5.4175500000000003</v>
      </c>
      <c r="S122" s="79">
        <v>2.3631000000000002</v>
      </c>
    </row>
    <row r="123" spans="1:19" ht="15.75" customHeight="1">
      <c r="A123" s="167"/>
      <c r="B123" s="174"/>
      <c r="C123" s="17" t="s">
        <v>162</v>
      </c>
      <c r="D123" s="78">
        <f>D122/D120*100</f>
        <v>609.2882030861125</v>
      </c>
      <c r="E123" s="78">
        <f t="shared" ref="E123:S123" si="18">E122/E120*100</f>
        <v>401.62404092071603</v>
      </c>
      <c r="F123" s="78">
        <f t="shared" si="18"/>
        <v>1220.443113772455</v>
      </c>
      <c r="G123" s="78">
        <f t="shared" si="18"/>
        <v>360.04030903594224</v>
      </c>
      <c r="H123" s="78">
        <f t="shared" si="18"/>
        <v>674.88888888888891</v>
      </c>
      <c r="I123" s="78">
        <f t="shared" si="18"/>
        <v>276.30066322770818</v>
      </c>
      <c r="J123" s="78">
        <f t="shared" si="18"/>
        <v>1373.4097035040431</v>
      </c>
      <c r="K123" s="78">
        <f t="shared" si="18"/>
        <v>470.50544323483666</v>
      </c>
      <c r="L123" s="78">
        <f t="shared" si="18"/>
        <v>466.24333494910337</v>
      </c>
      <c r="M123" s="78">
        <f t="shared" si="18"/>
        <v>439.72051425377305</v>
      </c>
      <c r="N123" s="78">
        <f t="shared" si="18"/>
        <v>574.08145580589269</v>
      </c>
      <c r="O123" s="78">
        <f t="shared" si="18"/>
        <v>769.55702825252877</v>
      </c>
      <c r="P123" s="78">
        <f t="shared" si="18"/>
        <v>1506.0204778156997</v>
      </c>
      <c r="Q123" s="78">
        <f t="shared" si="18"/>
        <v>978.3386004514673</v>
      </c>
      <c r="R123" s="106">
        <f t="shared" si="18"/>
        <v>977.89711191335766</v>
      </c>
      <c r="S123" s="78">
        <f t="shared" si="18"/>
        <v>782.48344370860934</v>
      </c>
    </row>
    <row r="124" spans="1:19" ht="15.75" customHeight="1">
      <c r="A124" s="165" t="s">
        <v>43</v>
      </c>
      <c r="B124" s="172" t="s">
        <v>59</v>
      </c>
      <c r="C124" s="16" t="s">
        <v>158</v>
      </c>
      <c r="D124" s="13">
        <v>1.5</v>
      </c>
      <c r="E124" s="13">
        <v>1.5</v>
      </c>
      <c r="F124" s="13">
        <v>1.5</v>
      </c>
      <c r="G124" s="13">
        <v>1.5</v>
      </c>
      <c r="H124" s="13">
        <v>1.5</v>
      </c>
      <c r="I124" s="13">
        <v>1.5</v>
      </c>
      <c r="J124" s="13">
        <v>1.5</v>
      </c>
      <c r="K124" s="13">
        <v>1.5</v>
      </c>
      <c r="L124" s="13">
        <v>1.5</v>
      </c>
      <c r="M124" s="13">
        <v>1.5</v>
      </c>
      <c r="N124" s="13">
        <v>1.5</v>
      </c>
      <c r="O124" s="13">
        <v>1.5</v>
      </c>
      <c r="P124" s="13">
        <v>1.5</v>
      </c>
      <c r="Q124" s="13">
        <v>1.5</v>
      </c>
      <c r="R124" s="80">
        <v>1.5</v>
      </c>
      <c r="S124" s="13">
        <v>1.5</v>
      </c>
    </row>
    <row r="125" spans="1:19" ht="15.75" customHeight="1">
      <c r="A125" s="166"/>
      <c r="B125" s="173"/>
      <c r="C125" s="17" t="s">
        <v>159</v>
      </c>
      <c r="D125" s="87">
        <v>0.41460000000000002</v>
      </c>
      <c r="E125" s="87">
        <v>0.62054999999999993</v>
      </c>
      <c r="F125" s="87">
        <v>0.33134999999999998</v>
      </c>
      <c r="G125" s="87">
        <v>0.59070000000000011</v>
      </c>
      <c r="H125" s="87">
        <v>0.375</v>
      </c>
      <c r="I125" s="87">
        <v>0.53849999999999998</v>
      </c>
      <c r="J125" s="87">
        <v>0.29430000000000001</v>
      </c>
      <c r="K125" s="87">
        <v>0.51014999999999999</v>
      </c>
      <c r="L125" s="87">
        <v>0.40920000000000001</v>
      </c>
      <c r="M125" s="87">
        <v>1.0648499999999999</v>
      </c>
      <c r="N125" s="87">
        <v>0.45795000000000002</v>
      </c>
      <c r="O125" s="87">
        <v>0.28770000000000001</v>
      </c>
      <c r="P125" s="87">
        <v>0.14700000000000002</v>
      </c>
      <c r="Q125" s="87">
        <v>0.22214999999999999</v>
      </c>
      <c r="R125" s="114">
        <v>0.22200000000000003</v>
      </c>
      <c r="S125" s="87">
        <v>0.12120000000000002</v>
      </c>
    </row>
    <row r="126" spans="1:19" ht="15.75" customHeight="1">
      <c r="A126" s="166"/>
      <c r="B126" s="173"/>
      <c r="C126" s="17" t="s">
        <v>160</v>
      </c>
      <c r="D126" s="13">
        <v>1.5</v>
      </c>
      <c r="E126" s="13">
        <v>1.5</v>
      </c>
      <c r="F126" s="13">
        <v>1.5</v>
      </c>
      <c r="G126" s="13">
        <v>1.5</v>
      </c>
      <c r="H126" s="13">
        <v>1.5</v>
      </c>
      <c r="I126" s="13">
        <v>1.5</v>
      </c>
      <c r="J126" s="13">
        <v>1.5</v>
      </c>
      <c r="K126" s="13">
        <v>1.5</v>
      </c>
      <c r="L126" s="13">
        <v>1.5</v>
      </c>
      <c r="M126" s="13">
        <v>1.5</v>
      </c>
      <c r="N126" s="13">
        <v>1.5</v>
      </c>
      <c r="O126" s="13">
        <v>1.5</v>
      </c>
      <c r="P126" s="13">
        <v>1.5</v>
      </c>
      <c r="Q126" s="13">
        <v>1.5</v>
      </c>
      <c r="R126" s="80">
        <v>1.5</v>
      </c>
      <c r="S126" s="13">
        <v>1.5</v>
      </c>
    </row>
    <row r="127" spans="1:19" ht="15.75" customHeight="1">
      <c r="A127" s="166"/>
      <c r="B127" s="173"/>
      <c r="C127" s="17" t="s">
        <v>161</v>
      </c>
      <c r="D127" s="79">
        <v>3.0601499999999997</v>
      </c>
      <c r="E127" s="79">
        <v>3.1406999999999998</v>
      </c>
      <c r="F127" s="79">
        <v>5.0953499999999998</v>
      </c>
      <c r="G127" s="79">
        <v>2.6795999999999998</v>
      </c>
      <c r="H127" s="79">
        <v>3.18885</v>
      </c>
      <c r="I127" s="79">
        <v>1.8747</v>
      </c>
      <c r="J127" s="79">
        <v>5.0953499999999998</v>
      </c>
      <c r="K127" s="79">
        <v>3.0253499999999995</v>
      </c>
      <c r="L127" s="79">
        <v>2.4046500000000002</v>
      </c>
      <c r="M127" s="79">
        <v>5.8999500000000005</v>
      </c>
      <c r="N127" s="79">
        <v>3.3124500000000001</v>
      </c>
      <c r="O127" s="79">
        <v>5.5158000000000005</v>
      </c>
      <c r="P127" s="79">
        <v>5.5158000000000005</v>
      </c>
      <c r="Q127" s="79">
        <v>5.4175500000000003</v>
      </c>
      <c r="R127" s="107">
        <v>5.4175500000000003</v>
      </c>
      <c r="S127" s="79">
        <v>2.3631000000000002</v>
      </c>
    </row>
    <row r="128" spans="1:19" ht="15.75" customHeight="1">
      <c r="A128" s="167"/>
      <c r="B128" s="174"/>
      <c r="C128" s="17" t="s">
        <v>162</v>
      </c>
      <c r="D128" s="78">
        <f>D127/D125*100</f>
        <v>738.09696092619379</v>
      </c>
      <c r="E128" s="78">
        <f t="shared" ref="E128:S128" si="19">E127/E125*100</f>
        <v>506.11554266376606</v>
      </c>
      <c r="F128" s="78">
        <f t="shared" si="19"/>
        <v>1537.7546401086465</v>
      </c>
      <c r="G128" s="78">
        <f t="shared" si="19"/>
        <v>453.63128491620097</v>
      </c>
      <c r="H128" s="78">
        <f t="shared" si="19"/>
        <v>850.36</v>
      </c>
      <c r="I128" s="78">
        <f t="shared" si="19"/>
        <v>348.13370473537606</v>
      </c>
      <c r="J128" s="78">
        <f t="shared" si="19"/>
        <v>1731.3455657492354</v>
      </c>
      <c r="K128" s="78">
        <f t="shared" si="19"/>
        <v>593.03146133490145</v>
      </c>
      <c r="L128" s="78">
        <f t="shared" si="19"/>
        <v>587.6466275659825</v>
      </c>
      <c r="M128" s="78">
        <f t="shared" si="19"/>
        <v>554.06395266939012</v>
      </c>
      <c r="N128" s="78">
        <f t="shared" si="19"/>
        <v>723.32132328856858</v>
      </c>
      <c r="O128" s="78">
        <f t="shared" si="19"/>
        <v>1917.2054223149114</v>
      </c>
      <c r="P128" s="78">
        <f t="shared" si="19"/>
        <v>3752.2448979591836</v>
      </c>
      <c r="Q128" s="78">
        <f t="shared" si="19"/>
        <v>2438.6900742741391</v>
      </c>
      <c r="R128" s="106">
        <f t="shared" si="19"/>
        <v>2440.3378378378379</v>
      </c>
      <c r="S128" s="78">
        <f t="shared" si="19"/>
        <v>1949.7524752475247</v>
      </c>
    </row>
    <row r="129" spans="1:19" ht="15.75" customHeight="1">
      <c r="A129" s="165" t="s">
        <v>44</v>
      </c>
      <c r="B129" s="172" t="s">
        <v>60</v>
      </c>
      <c r="C129" s="16" t="s">
        <v>158</v>
      </c>
      <c r="D129" s="13">
        <v>30</v>
      </c>
      <c r="E129" s="13">
        <v>30</v>
      </c>
      <c r="F129" s="13">
        <v>30</v>
      </c>
      <c r="G129" s="13">
        <v>30</v>
      </c>
      <c r="H129" s="13">
        <v>30</v>
      </c>
      <c r="I129" s="13">
        <v>30</v>
      </c>
      <c r="J129" s="13">
        <v>30</v>
      </c>
      <c r="K129" s="13">
        <v>30</v>
      </c>
      <c r="L129" s="13">
        <v>30</v>
      </c>
      <c r="M129" s="13">
        <v>30</v>
      </c>
      <c r="N129" s="13">
        <v>30</v>
      </c>
      <c r="O129" s="13">
        <v>30</v>
      </c>
      <c r="P129" s="13">
        <v>30</v>
      </c>
      <c r="Q129" s="13">
        <v>30</v>
      </c>
      <c r="R129" s="80">
        <v>30</v>
      </c>
      <c r="S129" s="13">
        <v>30</v>
      </c>
    </row>
    <row r="130" spans="1:19" ht="15.75" customHeight="1">
      <c r="A130" s="166"/>
      <c r="B130" s="173"/>
      <c r="C130" s="17" t="s">
        <v>159</v>
      </c>
      <c r="D130" s="87">
        <v>8.2919999999999998</v>
      </c>
      <c r="E130" s="87">
        <v>12.411</v>
      </c>
      <c r="F130" s="87">
        <v>6.6270000000000007</v>
      </c>
      <c r="G130" s="87">
        <v>11.814</v>
      </c>
      <c r="H130" s="87">
        <v>7.5</v>
      </c>
      <c r="I130" s="87">
        <v>10.77</v>
      </c>
      <c r="J130" s="87">
        <v>5.8860000000000001</v>
      </c>
      <c r="K130" s="87">
        <v>10.202999999999999</v>
      </c>
      <c r="L130" s="87">
        <v>8.1840000000000011</v>
      </c>
      <c r="M130" s="87">
        <v>21.296999999999997</v>
      </c>
      <c r="N130" s="87">
        <v>9.1590000000000007</v>
      </c>
      <c r="O130" s="87">
        <v>5.7539999999999996</v>
      </c>
      <c r="P130" s="87">
        <v>2.94</v>
      </c>
      <c r="Q130" s="87">
        <v>4.4430000000000005</v>
      </c>
      <c r="R130" s="114">
        <v>4.4400000000000004</v>
      </c>
      <c r="S130" s="87">
        <v>2.4239999999999999</v>
      </c>
    </row>
    <row r="131" spans="1:19" ht="15.75" customHeight="1">
      <c r="A131" s="166"/>
      <c r="B131" s="173"/>
      <c r="C131" s="17" t="s">
        <v>160</v>
      </c>
      <c r="D131" s="13">
        <v>1.5</v>
      </c>
      <c r="E131" s="13">
        <v>1.5</v>
      </c>
      <c r="F131" s="13">
        <v>1.5</v>
      </c>
      <c r="G131" s="13">
        <v>1.5</v>
      </c>
      <c r="H131" s="13">
        <v>1.5</v>
      </c>
      <c r="I131" s="13">
        <v>1.5</v>
      </c>
      <c r="J131" s="13">
        <v>1.5</v>
      </c>
      <c r="K131" s="13">
        <v>1.5</v>
      </c>
      <c r="L131" s="13">
        <v>1.5</v>
      </c>
      <c r="M131" s="13">
        <v>1.5</v>
      </c>
      <c r="N131" s="13">
        <v>1.5</v>
      </c>
      <c r="O131" s="13">
        <v>1.5</v>
      </c>
      <c r="P131" s="13">
        <v>1.5</v>
      </c>
      <c r="Q131" s="13">
        <v>1.5</v>
      </c>
      <c r="R131" s="80">
        <v>1.5</v>
      </c>
      <c r="S131" s="13">
        <v>1.5</v>
      </c>
    </row>
    <row r="132" spans="1:19" ht="15.75" customHeight="1">
      <c r="A132" s="166"/>
      <c r="B132" s="173"/>
      <c r="C132" s="17" t="s">
        <v>161</v>
      </c>
      <c r="D132" s="79">
        <v>11.907299999999999</v>
      </c>
      <c r="E132" s="79">
        <v>12.220799999999999</v>
      </c>
      <c r="F132" s="79">
        <v>5.8609499999999999</v>
      </c>
      <c r="G132" s="79">
        <v>10.4268</v>
      </c>
      <c r="H132" s="79">
        <v>12.408000000000001</v>
      </c>
      <c r="I132" s="79">
        <v>7.2946500000000007</v>
      </c>
      <c r="J132" s="79">
        <v>5.67</v>
      </c>
      <c r="K132" s="79">
        <v>11.7723</v>
      </c>
      <c r="L132" s="79">
        <v>9.3569999999999993</v>
      </c>
      <c r="M132" s="79">
        <v>22.957350000000002</v>
      </c>
      <c r="N132" s="79">
        <v>12.8889</v>
      </c>
      <c r="O132" s="79">
        <v>21.46245</v>
      </c>
      <c r="P132" s="79">
        <v>21.46245</v>
      </c>
      <c r="Q132" s="79">
        <v>21.080549999999999</v>
      </c>
      <c r="R132" s="107">
        <v>21.080549999999999</v>
      </c>
      <c r="S132" s="79">
        <v>9.1948500000000006</v>
      </c>
    </row>
    <row r="133" spans="1:19" ht="15.75" customHeight="1">
      <c r="A133" s="167"/>
      <c r="B133" s="174"/>
      <c r="C133" s="17" t="s">
        <v>162</v>
      </c>
      <c r="D133" s="78">
        <f>D132/D130*100</f>
        <v>143.59985528219968</v>
      </c>
      <c r="E133" s="78">
        <f t="shared" ref="E133:S133" si="20">E132/E130*100</f>
        <v>98.467488518249937</v>
      </c>
      <c r="F133" s="78">
        <f t="shared" si="20"/>
        <v>88.440470801267537</v>
      </c>
      <c r="G133" s="78">
        <f t="shared" si="20"/>
        <v>88.257998984255977</v>
      </c>
      <c r="H133" s="78">
        <f t="shared" si="20"/>
        <v>165.44</v>
      </c>
      <c r="I133" s="78">
        <f t="shared" si="20"/>
        <v>67.731197771587745</v>
      </c>
      <c r="J133" s="78">
        <f t="shared" si="20"/>
        <v>96.330275229357795</v>
      </c>
      <c r="K133" s="78">
        <f t="shared" si="20"/>
        <v>115.38077036165835</v>
      </c>
      <c r="L133" s="78">
        <f t="shared" si="20"/>
        <v>114.33284457478004</v>
      </c>
      <c r="M133" s="78">
        <f t="shared" si="20"/>
        <v>107.79616847443305</v>
      </c>
      <c r="N133" s="78">
        <f t="shared" si="20"/>
        <v>140.72387815263673</v>
      </c>
      <c r="O133" s="78">
        <f t="shared" si="20"/>
        <v>373.00052137643382</v>
      </c>
      <c r="P133" s="78">
        <f t="shared" si="20"/>
        <v>730.01530612244903</v>
      </c>
      <c r="Q133" s="78">
        <f t="shared" si="20"/>
        <v>474.46657663740706</v>
      </c>
      <c r="R133" s="106">
        <f t="shared" si="20"/>
        <v>474.78716216216208</v>
      </c>
      <c r="S133" s="78">
        <f t="shared" si="20"/>
        <v>379.32549504950498</v>
      </c>
    </row>
    <row r="134" spans="1:19" ht="15.75" customHeight="1">
      <c r="A134" s="165" t="s">
        <v>45</v>
      </c>
      <c r="B134" s="172" t="s">
        <v>61</v>
      </c>
      <c r="C134" s="16" t="s">
        <v>158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80">
        <v>0</v>
      </c>
      <c r="S134" s="13">
        <v>0</v>
      </c>
    </row>
    <row r="135" spans="1:19" ht="15.75" customHeight="1">
      <c r="A135" s="166"/>
      <c r="B135" s="173"/>
      <c r="C135" s="17" t="s">
        <v>159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80">
        <v>0</v>
      </c>
      <c r="S135" s="13">
        <v>0</v>
      </c>
    </row>
    <row r="136" spans="1:19" ht="15.75" customHeight="1">
      <c r="A136" s="166"/>
      <c r="B136" s="173"/>
      <c r="C136" s="17" t="s">
        <v>160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80">
        <v>0</v>
      </c>
      <c r="S136" s="13">
        <v>0</v>
      </c>
    </row>
    <row r="137" spans="1:19" ht="15.75" customHeight="1">
      <c r="A137" s="166"/>
      <c r="B137" s="173"/>
      <c r="C137" s="17" t="s">
        <v>161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80">
        <v>0</v>
      </c>
      <c r="S137" s="13">
        <v>0</v>
      </c>
    </row>
    <row r="138" spans="1:19" ht="15.75" customHeight="1">
      <c r="A138" s="167"/>
      <c r="B138" s="174"/>
      <c r="C138" s="17" t="s">
        <v>162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80">
        <v>0</v>
      </c>
      <c r="S138" s="13">
        <v>0</v>
      </c>
    </row>
    <row r="139" spans="1:19" ht="15.75" customHeight="1">
      <c r="A139" s="165" t="s">
        <v>46</v>
      </c>
      <c r="B139" s="181" t="s">
        <v>62</v>
      </c>
      <c r="C139" s="16" t="s">
        <v>158</v>
      </c>
      <c r="D139" s="13">
        <v>10</v>
      </c>
      <c r="E139" s="13">
        <v>10</v>
      </c>
      <c r="F139" s="13">
        <v>10</v>
      </c>
      <c r="G139" s="13">
        <v>10</v>
      </c>
      <c r="H139" s="13">
        <v>10</v>
      </c>
      <c r="I139" s="13">
        <v>10</v>
      </c>
      <c r="J139" s="13">
        <v>10</v>
      </c>
      <c r="K139" s="13">
        <v>10</v>
      </c>
      <c r="L139" s="13">
        <v>10</v>
      </c>
      <c r="M139" s="13">
        <v>10</v>
      </c>
      <c r="N139" s="13">
        <v>10</v>
      </c>
      <c r="O139" s="13">
        <v>10</v>
      </c>
      <c r="P139" s="13">
        <v>10</v>
      </c>
      <c r="Q139" s="13">
        <v>10</v>
      </c>
      <c r="R139" s="80">
        <v>10</v>
      </c>
      <c r="S139" s="13">
        <v>10</v>
      </c>
    </row>
    <row r="140" spans="1:19" ht="15.75" customHeight="1">
      <c r="A140" s="166"/>
      <c r="B140" s="182"/>
      <c r="C140" s="17" t="s">
        <v>159</v>
      </c>
      <c r="D140" s="87">
        <v>2.0089999999999999</v>
      </c>
      <c r="E140" s="87">
        <v>3.1280000000000001</v>
      </c>
      <c r="F140" s="87">
        <v>1.67</v>
      </c>
      <c r="G140" s="87">
        <v>2.9769999999999999</v>
      </c>
      <c r="H140" s="87">
        <v>1.89</v>
      </c>
      <c r="I140" s="87">
        <v>2.714</v>
      </c>
      <c r="J140" s="87">
        <v>1.484</v>
      </c>
      <c r="K140" s="87">
        <v>2.5720000000000001</v>
      </c>
      <c r="L140" s="87">
        <v>2.0629999999999997</v>
      </c>
      <c r="M140" s="87">
        <v>5.3670000000000009</v>
      </c>
      <c r="N140" s="87">
        <v>2.3079999999999998</v>
      </c>
      <c r="O140" s="87">
        <v>2.8670000000000004</v>
      </c>
      <c r="P140" s="87">
        <v>1.4650000000000001</v>
      </c>
      <c r="Q140" s="87">
        <v>2.2149999999999999</v>
      </c>
      <c r="R140" s="114">
        <v>2.2159999999999997</v>
      </c>
      <c r="S140" s="87">
        <v>1.208</v>
      </c>
    </row>
    <row r="141" spans="1:19" ht="15.75" customHeight="1">
      <c r="A141" s="166"/>
      <c r="B141" s="182"/>
      <c r="C141" s="17" t="s">
        <v>160</v>
      </c>
      <c r="D141" s="13">
        <v>1.5</v>
      </c>
      <c r="E141" s="13">
        <v>1.5</v>
      </c>
      <c r="F141" s="13">
        <v>1.5</v>
      </c>
      <c r="G141" s="13">
        <v>1.5</v>
      </c>
      <c r="H141" s="13">
        <v>1.5</v>
      </c>
      <c r="I141" s="13">
        <v>1.5</v>
      </c>
      <c r="J141" s="13">
        <v>1.5</v>
      </c>
      <c r="K141" s="13">
        <v>1.5</v>
      </c>
      <c r="L141" s="13">
        <v>1.5</v>
      </c>
      <c r="M141" s="13">
        <v>1.5</v>
      </c>
      <c r="N141" s="13">
        <v>1.5</v>
      </c>
      <c r="O141" s="13">
        <v>1.5</v>
      </c>
      <c r="P141" s="13">
        <v>1.5</v>
      </c>
      <c r="Q141" s="13">
        <v>1.5</v>
      </c>
      <c r="R141" s="80">
        <v>1.5</v>
      </c>
      <c r="S141" s="13">
        <v>1.5</v>
      </c>
    </row>
    <row r="142" spans="1:19" ht="15.75" customHeight="1">
      <c r="A142" s="166"/>
      <c r="B142" s="182"/>
      <c r="C142" s="17" t="s">
        <v>161</v>
      </c>
      <c r="D142" s="79">
        <v>3.0835500000000002</v>
      </c>
      <c r="E142" s="79">
        <v>3.1646999999999998</v>
      </c>
      <c r="F142" s="79">
        <v>1.5177</v>
      </c>
      <c r="G142" s="79">
        <v>2.7001499999999998</v>
      </c>
      <c r="H142" s="79">
        <v>3.2132999999999998</v>
      </c>
      <c r="I142" s="79">
        <v>1.8891</v>
      </c>
      <c r="J142" s="79">
        <v>4.3065000000000007</v>
      </c>
      <c r="K142" s="79">
        <v>3.0486</v>
      </c>
      <c r="L142" s="79">
        <v>2.4230999999999998</v>
      </c>
      <c r="M142" s="79">
        <v>5.9451000000000001</v>
      </c>
      <c r="N142" s="79">
        <v>3.3378000000000001</v>
      </c>
      <c r="O142" s="79">
        <v>5.5579499999999999</v>
      </c>
      <c r="P142" s="79">
        <v>5.5579499999999999</v>
      </c>
      <c r="Q142" s="79">
        <v>5.4590999999999994</v>
      </c>
      <c r="R142" s="107">
        <v>5.4590999999999994</v>
      </c>
      <c r="S142" s="79">
        <v>2.3811</v>
      </c>
    </row>
    <row r="143" spans="1:19" ht="15.75" customHeight="1">
      <c r="A143" s="167"/>
      <c r="B143" s="183"/>
      <c r="C143" s="17" t="s">
        <v>162</v>
      </c>
      <c r="D143" s="78">
        <f>D142/D140*100</f>
        <v>153.48680935788951</v>
      </c>
      <c r="E143" s="78">
        <f t="shared" ref="E143:S143" si="21">E142/E140*100</f>
        <v>101.17327365728899</v>
      </c>
      <c r="F143" s="78">
        <f t="shared" si="21"/>
        <v>90.880239520958099</v>
      </c>
      <c r="G143" s="78">
        <f t="shared" si="21"/>
        <v>90.700369499496134</v>
      </c>
      <c r="H143" s="78">
        <f t="shared" si="21"/>
        <v>170.01587301587301</v>
      </c>
      <c r="I143" s="78">
        <f t="shared" si="21"/>
        <v>69.605747973470883</v>
      </c>
      <c r="J143" s="78">
        <f t="shared" si="21"/>
        <v>290.19541778975747</v>
      </c>
      <c r="K143" s="78">
        <f t="shared" si="21"/>
        <v>118.5303265940902</v>
      </c>
      <c r="L143" s="78">
        <f t="shared" si="21"/>
        <v>117.45516238487642</v>
      </c>
      <c r="M143" s="78">
        <f t="shared" si="21"/>
        <v>110.77138065958634</v>
      </c>
      <c r="N143" s="78">
        <f t="shared" si="21"/>
        <v>144.61871750433278</v>
      </c>
      <c r="O143" s="78">
        <f t="shared" si="21"/>
        <v>193.85943494942447</v>
      </c>
      <c r="P143" s="78">
        <f t="shared" si="21"/>
        <v>379.38225255972691</v>
      </c>
      <c r="Q143" s="78">
        <f t="shared" si="21"/>
        <v>246.46049661399547</v>
      </c>
      <c r="R143" s="106">
        <f t="shared" si="21"/>
        <v>246.34927797833933</v>
      </c>
      <c r="S143" s="78">
        <f t="shared" si="21"/>
        <v>197.11092715231788</v>
      </c>
    </row>
    <row r="144" spans="1:19" ht="15.75" customHeight="1">
      <c r="A144" s="165" t="s">
        <v>47</v>
      </c>
      <c r="B144" s="172" t="s">
        <v>63</v>
      </c>
      <c r="C144" s="16" t="s">
        <v>158</v>
      </c>
      <c r="D144" s="13">
        <v>2</v>
      </c>
      <c r="E144" s="13">
        <v>2</v>
      </c>
      <c r="F144" s="13">
        <v>2</v>
      </c>
      <c r="G144" s="13">
        <v>2</v>
      </c>
      <c r="H144" s="13">
        <v>2</v>
      </c>
      <c r="I144" s="13">
        <v>2</v>
      </c>
      <c r="J144" s="13">
        <v>2</v>
      </c>
      <c r="K144" s="13">
        <v>2</v>
      </c>
      <c r="L144" s="13">
        <v>2</v>
      </c>
      <c r="M144" s="13">
        <v>2</v>
      </c>
      <c r="N144" s="13">
        <v>2</v>
      </c>
      <c r="O144" s="13">
        <v>2</v>
      </c>
      <c r="P144" s="13">
        <v>2</v>
      </c>
      <c r="Q144" s="13">
        <v>2</v>
      </c>
      <c r="R144" s="80">
        <v>2</v>
      </c>
      <c r="S144" s="13">
        <v>2</v>
      </c>
    </row>
    <row r="145" spans="1:20" ht="15.75" customHeight="1">
      <c r="A145" s="166"/>
      <c r="B145" s="173"/>
      <c r="C145" s="17" t="s">
        <v>159</v>
      </c>
      <c r="D145" s="87">
        <v>0.2208</v>
      </c>
      <c r="E145" s="87">
        <v>0.33039999999999997</v>
      </c>
      <c r="F145" s="87">
        <v>0.1764</v>
      </c>
      <c r="G145" s="87">
        <v>0.31459999999999999</v>
      </c>
      <c r="H145" s="87">
        <v>0.1996</v>
      </c>
      <c r="I145" s="87">
        <v>0.32880000000000004</v>
      </c>
      <c r="J145" s="87">
        <v>0.15679999999999999</v>
      </c>
      <c r="K145" s="87">
        <v>0.31140000000000001</v>
      </c>
      <c r="L145" s="87">
        <v>0.20180000000000001</v>
      </c>
      <c r="M145" s="87">
        <v>0.56700000000000006</v>
      </c>
      <c r="N145" s="87">
        <v>0.24379999999999999</v>
      </c>
      <c r="O145" s="87">
        <v>0.30280000000000001</v>
      </c>
      <c r="P145" s="87">
        <v>0.15479999999999999</v>
      </c>
      <c r="Q145" s="87">
        <v>0.23399999999999999</v>
      </c>
      <c r="R145" s="114">
        <v>0.23399999999999999</v>
      </c>
      <c r="S145" s="87">
        <v>0.12759999999999999</v>
      </c>
    </row>
    <row r="146" spans="1:20" ht="15.75" customHeight="1">
      <c r="A146" s="166"/>
      <c r="B146" s="173"/>
      <c r="C146" s="17" t="s">
        <v>160</v>
      </c>
      <c r="D146" s="13">
        <v>1.5</v>
      </c>
      <c r="E146" s="13">
        <v>1.5</v>
      </c>
      <c r="F146" s="13">
        <v>1.5</v>
      </c>
      <c r="G146" s="13">
        <v>1.5</v>
      </c>
      <c r="H146" s="13">
        <v>1.5</v>
      </c>
      <c r="I146" s="13">
        <v>1.5</v>
      </c>
      <c r="J146" s="13">
        <v>1.5</v>
      </c>
      <c r="K146" s="13">
        <v>1.5</v>
      </c>
      <c r="L146" s="13">
        <v>1.5</v>
      </c>
      <c r="M146" s="13">
        <v>1.5</v>
      </c>
      <c r="N146" s="13">
        <v>1.5</v>
      </c>
      <c r="O146" s="13">
        <v>1.5</v>
      </c>
      <c r="P146" s="13">
        <v>1.5</v>
      </c>
      <c r="Q146" s="13">
        <v>1.5</v>
      </c>
      <c r="R146" s="80">
        <v>1.5</v>
      </c>
      <c r="S146" s="13">
        <v>1.5</v>
      </c>
    </row>
    <row r="147" spans="1:20" ht="15.75" customHeight="1">
      <c r="A147" s="166"/>
      <c r="B147" s="173"/>
      <c r="C147" s="17" t="s">
        <v>161</v>
      </c>
      <c r="D147" s="79">
        <v>0.45285000000000003</v>
      </c>
      <c r="E147" s="79">
        <v>0.45285000000000003</v>
      </c>
      <c r="F147" s="79">
        <v>0.45285000000000003</v>
      </c>
      <c r="G147" s="79">
        <v>0.45285000000000003</v>
      </c>
      <c r="H147" s="79">
        <v>0.45285000000000003</v>
      </c>
      <c r="I147" s="79">
        <v>0.45285000000000003</v>
      </c>
      <c r="J147" s="79">
        <v>0.45285000000000003</v>
      </c>
      <c r="K147" s="79">
        <v>0.45285000000000003</v>
      </c>
      <c r="L147" s="79">
        <v>0.45285000000000003</v>
      </c>
      <c r="M147" s="79">
        <v>0.45285000000000003</v>
      </c>
      <c r="N147" s="79">
        <v>0.45285000000000003</v>
      </c>
      <c r="O147" s="79">
        <v>0.45285000000000003</v>
      </c>
      <c r="P147" s="79">
        <v>0.45285000000000003</v>
      </c>
      <c r="Q147" s="79">
        <v>0.45285000000000003</v>
      </c>
      <c r="R147" s="107">
        <v>0.45285000000000003</v>
      </c>
      <c r="S147" s="79">
        <v>0.45285000000000003</v>
      </c>
      <c r="T147" s="95"/>
    </row>
    <row r="148" spans="1:20" ht="15.75" customHeight="1">
      <c r="A148" s="167"/>
      <c r="B148" s="174"/>
      <c r="C148" s="17" t="s">
        <v>162</v>
      </c>
      <c r="D148" s="78">
        <f>D147/D145*100</f>
        <v>205.09510869565219</v>
      </c>
      <c r="E148" s="78">
        <f t="shared" ref="E148:S148" si="22">E147/E145*100</f>
        <v>137.06113801452787</v>
      </c>
      <c r="F148" s="78">
        <f t="shared" si="22"/>
        <v>256.71768707482994</v>
      </c>
      <c r="G148" s="78">
        <f t="shared" si="22"/>
        <v>143.94469167196442</v>
      </c>
      <c r="H148" s="78">
        <f t="shared" si="22"/>
        <v>226.87875751503009</v>
      </c>
      <c r="I148" s="78">
        <f t="shared" si="22"/>
        <v>137.72810218978103</v>
      </c>
      <c r="J148" s="78">
        <f t="shared" si="22"/>
        <v>288.80739795918367</v>
      </c>
      <c r="K148" s="78">
        <f t="shared" si="22"/>
        <v>145.42389210019269</v>
      </c>
      <c r="L148" s="78">
        <f t="shared" si="22"/>
        <v>224.40535183349851</v>
      </c>
      <c r="M148" s="78">
        <f t="shared" si="22"/>
        <v>79.86772486772486</v>
      </c>
      <c r="N148" s="78">
        <f t="shared" si="22"/>
        <v>185.74651353568501</v>
      </c>
      <c r="O148" s="78">
        <f t="shared" si="22"/>
        <v>149.5541611624835</v>
      </c>
      <c r="P148" s="78">
        <f t="shared" si="22"/>
        <v>292.53875968992253</v>
      </c>
      <c r="Q148" s="78">
        <f t="shared" si="22"/>
        <v>193.52564102564105</v>
      </c>
      <c r="R148" s="106">
        <f t="shared" si="22"/>
        <v>193.52564102564105</v>
      </c>
      <c r="S148" s="78">
        <f t="shared" si="22"/>
        <v>354.89811912225713</v>
      </c>
    </row>
    <row r="149" spans="1:20" ht="15.75" customHeight="1">
      <c r="A149" s="165" t="s">
        <v>48</v>
      </c>
      <c r="B149" s="172" t="s">
        <v>64</v>
      </c>
      <c r="C149" s="16" t="s">
        <v>158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80">
        <v>0</v>
      </c>
      <c r="S149" s="13">
        <v>0</v>
      </c>
    </row>
    <row r="150" spans="1:20" ht="15.75" customHeight="1">
      <c r="A150" s="166"/>
      <c r="B150" s="173"/>
      <c r="C150" s="17" t="s">
        <v>159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80">
        <v>0</v>
      </c>
      <c r="S150" s="13">
        <v>0</v>
      </c>
    </row>
    <row r="151" spans="1:20" ht="15.75" customHeight="1">
      <c r="A151" s="166"/>
      <c r="B151" s="173"/>
      <c r="C151" s="17" t="s">
        <v>160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80">
        <v>0</v>
      </c>
      <c r="S151" s="13">
        <v>0</v>
      </c>
    </row>
    <row r="152" spans="1:20" ht="15.75" customHeight="1">
      <c r="A152" s="166"/>
      <c r="B152" s="173"/>
      <c r="C152" s="17" t="s">
        <v>161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80">
        <v>0</v>
      </c>
      <c r="S152" s="13">
        <v>0</v>
      </c>
    </row>
    <row r="153" spans="1:20" ht="15.75" customHeight="1">
      <c r="A153" s="167"/>
      <c r="B153" s="174"/>
      <c r="C153" s="17" t="s">
        <v>162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80">
        <v>0</v>
      </c>
      <c r="S153" s="13">
        <v>0</v>
      </c>
    </row>
    <row r="154" spans="1:20" ht="15.75" customHeight="1">
      <c r="A154" s="165" t="s">
        <v>49</v>
      </c>
      <c r="B154" s="172" t="s">
        <v>133</v>
      </c>
      <c r="C154" s="16" t="s">
        <v>158</v>
      </c>
      <c r="D154" s="14">
        <v>2.5</v>
      </c>
      <c r="E154" s="14">
        <v>2.5</v>
      </c>
      <c r="F154" s="14">
        <v>2.5</v>
      </c>
      <c r="G154" s="14">
        <v>2.5</v>
      </c>
      <c r="H154" s="14">
        <v>2.5</v>
      </c>
      <c r="I154" s="14">
        <v>2.5</v>
      </c>
      <c r="J154" s="14">
        <v>2.5</v>
      </c>
      <c r="K154" s="14">
        <v>2.5</v>
      </c>
      <c r="L154" s="14">
        <v>2.5</v>
      </c>
      <c r="M154" s="14">
        <v>2.5</v>
      </c>
      <c r="N154" s="14">
        <v>2.5</v>
      </c>
      <c r="O154" s="14">
        <v>2.5</v>
      </c>
      <c r="P154" s="14">
        <v>2.5</v>
      </c>
      <c r="Q154" s="14">
        <v>2.5</v>
      </c>
      <c r="R154" s="108">
        <v>2.5</v>
      </c>
      <c r="S154" s="14">
        <v>2.5</v>
      </c>
    </row>
    <row r="155" spans="1:20" ht="15.75" customHeight="1">
      <c r="A155" s="166"/>
      <c r="B155" s="173"/>
      <c r="C155" s="17" t="s">
        <v>159</v>
      </c>
      <c r="D155" s="96">
        <v>0.29125000000000001</v>
      </c>
      <c r="E155" s="96">
        <v>0.436</v>
      </c>
      <c r="F155" s="96">
        <v>0.23275000000000001</v>
      </c>
      <c r="G155" s="96">
        <v>0.41499999999999998</v>
      </c>
      <c r="H155" s="96">
        <v>0.26324999999999998</v>
      </c>
      <c r="I155" s="96">
        <v>0.37825000000000003</v>
      </c>
      <c r="J155" s="96">
        <v>0.20674999999999996</v>
      </c>
      <c r="K155" s="96">
        <v>0.35825000000000001</v>
      </c>
      <c r="L155" s="96">
        <v>0.28749999999999998</v>
      </c>
      <c r="M155" s="96">
        <v>0.74800000000000011</v>
      </c>
      <c r="N155" s="96">
        <v>0.32150000000000001</v>
      </c>
      <c r="O155" s="96">
        <v>0.39950000000000002</v>
      </c>
      <c r="P155" s="96">
        <v>0.20425000000000001</v>
      </c>
      <c r="Q155" s="96">
        <v>0.30875000000000002</v>
      </c>
      <c r="R155" s="116">
        <v>0.309</v>
      </c>
      <c r="S155" s="96">
        <v>0.16825000000000004</v>
      </c>
    </row>
    <row r="156" spans="1:20" ht="15.75" customHeight="1">
      <c r="A156" s="166"/>
      <c r="B156" s="173"/>
      <c r="C156" s="17" t="s">
        <v>160</v>
      </c>
      <c r="D156" s="14">
        <v>0.3</v>
      </c>
      <c r="E156" s="14">
        <v>0.3</v>
      </c>
      <c r="F156" s="14">
        <v>0.3</v>
      </c>
      <c r="G156" s="14">
        <v>0.3</v>
      </c>
      <c r="H156" s="14">
        <v>0.3</v>
      </c>
      <c r="I156" s="14">
        <v>0.3</v>
      </c>
      <c r="J156" s="14">
        <v>0.3</v>
      </c>
      <c r="K156" s="14">
        <v>0.3</v>
      </c>
      <c r="L156" s="14">
        <v>0.3</v>
      </c>
      <c r="M156" s="14">
        <v>0.3</v>
      </c>
      <c r="N156" s="14">
        <v>0.3</v>
      </c>
      <c r="O156" s="14">
        <v>0.3</v>
      </c>
      <c r="P156" s="14">
        <v>0.3</v>
      </c>
      <c r="Q156" s="14">
        <v>0.3</v>
      </c>
      <c r="R156" s="108">
        <v>0.3</v>
      </c>
      <c r="S156" s="14">
        <v>0.3</v>
      </c>
    </row>
    <row r="157" spans="1:20" ht="15.75" customHeight="1">
      <c r="A157" s="166"/>
      <c r="B157" s="173"/>
      <c r="C157" s="17" t="s">
        <v>161</v>
      </c>
      <c r="D157" s="83">
        <v>0.47049000000000002</v>
      </c>
      <c r="E157" s="83">
        <v>0.47049000000000002</v>
      </c>
      <c r="F157" s="83">
        <v>0.47049000000000002</v>
      </c>
      <c r="G157" s="83">
        <v>0.47049000000000002</v>
      </c>
      <c r="H157" s="83">
        <v>0.47049000000000002</v>
      </c>
      <c r="I157" s="83">
        <v>0.47049000000000002</v>
      </c>
      <c r="J157" s="83">
        <v>0.47049000000000002</v>
      </c>
      <c r="K157" s="83">
        <v>0.47049000000000002</v>
      </c>
      <c r="L157" s="83">
        <v>0.47049000000000002</v>
      </c>
      <c r="M157" s="83">
        <v>0.47049000000000002</v>
      </c>
      <c r="N157" s="83">
        <v>0.47049000000000002</v>
      </c>
      <c r="O157" s="83">
        <v>0.47049000000000002</v>
      </c>
      <c r="P157" s="83">
        <v>0.47049000000000002</v>
      </c>
      <c r="Q157" s="83">
        <v>0.47049000000000002</v>
      </c>
      <c r="R157" s="110">
        <v>0.47049000000000002</v>
      </c>
      <c r="S157" s="83">
        <v>0.47049000000000002</v>
      </c>
    </row>
    <row r="158" spans="1:20" ht="15.75" customHeight="1">
      <c r="A158" s="167"/>
      <c r="B158" s="174"/>
      <c r="C158" s="17" t="s">
        <v>162</v>
      </c>
      <c r="D158" s="97">
        <f>D157/D155*100</f>
        <v>161.54163090128753</v>
      </c>
      <c r="E158" s="97">
        <f t="shared" ref="E158:S158" si="23">E157/E155*100</f>
        <v>107.9105504587156</v>
      </c>
      <c r="F158" s="97">
        <f t="shared" si="23"/>
        <v>202.14393125671322</v>
      </c>
      <c r="G158" s="97">
        <f t="shared" si="23"/>
        <v>113.37108433734942</v>
      </c>
      <c r="H158" s="97">
        <f t="shared" si="23"/>
        <v>178.72364672364674</v>
      </c>
      <c r="I158" s="97">
        <f t="shared" si="23"/>
        <v>124.38598810310641</v>
      </c>
      <c r="J158" s="97">
        <f t="shared" si="23"/>
        <v>227.56469165659016</v>
      </c>
      <c r="K158" s="97">
        <f t="shared" si="23"/>
        <v>131.33007676203766</v>
      </c>
      <c r="L158" s="97">
        <f t="shared" si="23"/>
        <v>163.64869565217393</v>
      </c>
      <c r="M158" s="97">
        <f t="shared" si="23"/>
        <v>62.899732620320847</v>
      </c>
      <c r="N158" s="97">
        <f t="shared" si="23"/>
        <v>146.34214618973562</v>
      </c>
      <c r="O158" s="97">
        <f t="shared" si="23"/>
        <v>117.76971214017522</v>
      </c>
      <c r="P158" s="97">
        <f t="shared" si="23"/>
        <v>230.35006119951041</v>
      </c>
      <c r="Q158" s="97">
        <f t="shared" si="23"/>
        <v>152.38542510121457</v>
      </c>
      <c r="R158" s="117">
        <f t="shared" si="23"/>
        <v>152.26213592233012</v>
      </c>
      <c r="S158" s="97">
        <f t="shared" si="23"/>
        <v>279.63744427934614</v>
      </c>
    </row>
    <row r="159" spans="1:20" ht="15.75" customHeight="1">
      <c r="A159" s="165" t="s">
        <v>50</v>
      </c>
      <c r="B159" s="172" t="s">
        <v>65</v>
      </c>
      <c r="C159" s="16" t="s">
        <v>158</v>
      </c>
      <c r="D159" s="13">
        <v>10</v>
      </c>
      <c r="E159" s="13">
        <v>10</v>
      </c>
      <c r="F159" s="13">
        <v>10</v>
      </c>
      <c r="G159" s="13">
        <v>10</v>
      </c>
      <c r="H159" s="13">
        <v>10</v>
      </c>
      <c r="I159" s="13">
        <v>10</v>
      </c>
      <c r="J159" s="13">
        <v>10</v>
      </c>
      <c r="K159" s="13">
        <v>10</v>
      </c>
      <c r="L159" s="13">
        <v>10</v>
      </c>
      <c r="M159" s="13">
        <v>10</v>
      </c>
      <c r="N159" s="13">
        <v>10</v>
      </c>
      <c r="O159" s="13">
        <v>10</v>
      </c>
      <c r="P159" s="13">
        <v>10</v>
      </c>
      <c r="Q159" s="13">
        <v>10</v>
      </c>
      <c r="R159" s="80">
        <v>10</v>
      </c>
      <c r="S159" s="13">
        <v>10</v>
      </c>
    </row>
    <row r="160" spans="1:20" ht="15.75" customHeight="1">
      <c r="A160" s="166"/>
      <c r="B160" s="173"/>
      <c r="C160" s="17" t="s">
        <v>159</v>
      </c>
      <c r="D160" s="87">
        <v>2.0089999999999999</v>
      </c>
      <c r="E160" s="87">
        <v>3.1280000000000001</v>
      </c>
      <c r="F160" s="87">
        <v>1.67</v>
      </c>
      <c r="G160" s="87">
        <v>2.9769999999999999</v>
      </c>
      <c r="H160" s="87">
        <v>1.89</v>
      </c>
      <c r="I160" s="87">
        <v>2.714</v>
      </c>
      <c r="J160" s="87">
        <v>1.484</v>
      </c>
      <c r="K160" s="87">
        <v>2.5720000000000001</v>
      </c>
      <c r="L160" s="87">
        <v>2.0629999999999997</v>
      </c>
      <c r="M160" s="87">
        <v>5.3670000000000009</v>
      </c>
      <c r="N160" s="87">
        <v>2.3079999999999998</v>
      </c>
      <c r="O160" s="87">
        <v>2.8670000000000004</v>
      </c>
      <c r="P160" s="87">
        <v>1.4650000000000001</v>
      </c>
      <c r="Q160" s="87">
        <v>2.2149999999999999</v>
      </c>
      <c r="R160" s="114">
        <v>2.2159999999999997</v>
      </c>
      <c r="S160" s="87">
        <v>1.208</v>
      </c>
    </row>
    <row r="161" spans="1:19" ht="15.75" customHeight="1">
      <c r="A161" s="166"/>
      <c r="B161" s="173"/>
      <c r="C161" s="17" t="s">
        <v>160</v>
      </c>
      <c r="D161" s="13">
        <v>1.5</v>
      </c>
      <c r="E161" s="13">
        <v>1.5</v>
      </c>
      <c r="F161" s="13">
        <v>1.5</v>
      </c>
      <c r="G161" s="13">
        <v>1.5</v>
      </c>
      <c r="H161" s="13">
        <v>1.5</v>
      </c>
      <c r="I161" s="13">
        <v>1.5</v>
      </c>
      <c r="J161" s="13">
        <v>1.5</v>
      </c>
      <c r="K161" s="13">
        <v>1.5</v>
      </c>
      <c r="L161" s="13">
        <v>1.5</v>
      </c>
      <c r="M161" s="13">
        <v>1.5</v>
      </c>
      <c r="N161" s="13">
        <v>1.5</v>
      </c>
      <c r="O161" s="13">
        <v>1.5</v>
      </c>
      <c r="P161" s="13">
        <v>1.5</v>
      </c>
      <c r="Q161" s="13">
        <v>1.5</v>
      </c>
      <c r="R161" s="80">
        <v>1.5</v>
      </c>
      <c r="S161" s="13">
        <v>1.5</v>
      </c>
    </row>
    <row r="162" spans="1:19" ht="15.75" customHeight="1">
      <c r="A162" s="166"/>
      <c r="B162" s="173"/>
      <c r="C162" s="17" t="s">
        <v>161</v>
      </c>
      <c r="D162" s="79">
        <v>3.0601499999999997</v>
      </c>
      <c r="E162" s="79">
        <v>3.1406999999999998</v>
      </c>
      <c r="F162" s="79">
        <v>5.0953499999999998</v>
      </c>
      <c r="G162" s="79">
        <v>2.6795999999999998</v>
      </c>
      <c r="H162" s="79">
        <v>3.18885</v>
      </c>
      <c r="I162" s="79">
        <v>1.8747</v>
      </c>
      <c r="J162" s="79">
        <v>5.0953499999999998</v>
      </c>
      <c r="K162" s="79">
        <v>3.0253499999999995</v>
      </c>
      <c r="L162" s="79">
        <v>2.4046500000000002</v>
      </c>
      <c r="M162" s="79">
        <v>5.8999500000000005</v>
      </c>
      <c r="N162" s="79">
        <v>3.3124500000000001</v>
      </c>
      <c r="O162" s="79">
        <v>5.5158000000000005</v>
      </c>
      <c r="P162" s="79">
        <v>5.5158000000000005</v>
      </c>
      <c r="Q162" s="79">
        <v>5.4175500000000003</v>
      </c>
      <c r="R162" s="107">
        <v>5.4175500000000003</v>
      </c>
      <c r="S162" s="79">
        <v>2.3631000000000002</v>
      </c>
    </row>
    <row r="163" spans="1:19" ht="15.75" customHeight="1">
      <c r="A163" s="167"/>
      <c r="B163" s="174"/>
      <c r="C163" s="17" t="s">
        <v>162</v>
      </c>
      <c r="D163" s="78">
        <f>D162/D160*100</f>
        <v>152.32205077152813</v>
      </c>
      <c r="E163" s="78">
        <f t="shared" ref="E163:S163" si="24">E162/E160*100</f>
        <v>100.40601023017901</v>
      </c>
      <c r="F163" s="78">
        <f t="shared" si="24"/>
        <v>305.11077844311376</v>
      </c>
      <c r="G163" s="78">
        <f t="shared" si="24"/>
        <v>90.010077258985561</v>
      </c>
      <c r="H163" s="78">
        <f t="shared" si="24"/>
        <v>168.72222222222223</v>
      </c>
      <c r="I163" s="78">
        <f t="shared" si="24"/>
        <v>69.075165806927046</v>
      </c>
      <c r="J163" s="78">
        <f t="shared" si="24"/>
        <v>343.35242587601078</v>
      </c>
      <c r="K163" s="78">
        <f t="shared" si="24"/>
        <v>117.62636080870917</v>
      </c>
      <c r="L163" s="78">
        <f t="shared" si="24"/>
        <v>116.56083373727584</v>
      </c>
      <c r="M163" s="78">
        <f t="shared" si="24"/>
        <v>109.93012856344326</v>
      </c>
      <c r="N163" s="78">
        <f t="shared" si="24"/>
        <v>143.52036395147317</v>
      </c>
      <c r="O163" s="78">
        <f t="shared" si="24"/>
        <v>192.38925706313219</v>
      </c>
      <c r="P163" s="78">
        <f t="shared" si="24"/>
        <v>376.50511945392492</v>
      </c>
      <c r="Q163" s="78">
        <f t="shared" si="24"/>
        <v>244.58465011286683</v>
      </c>
      <c r="R163" s="106">
        <f t="shared" si="24"/>
        <v>244.47427797833942</v>
      </c>
      <c r="S163" s="78">
        <f t="shared" si="24"/>
        <v>195.62086092715234</v>
      </c>
    </row>
    <row r="164" spans="1:19" ht="15.75" customHeight="1">
      <c r="A164" s="165" t="s">
        <v>51</v>
      </c>
      <c r="B164" s="172" t="s">
        <v>66</v>
      </c>
      <c r="C164" s="16" t="s">
        <v>158</v>
      </c>
      <c r="D164" s="13">
        <v>2</v>
      </c>
      <c r="E164" s="13">
        <v>2</v>
      </c>
      <c r="F164" s="13">
        <v>2</v>
      </c>
      <c r="G164" s="13">
        <v>2</v>
      </c>
      <c r="H164" s="13">
        <v>2</v>
      </c>
      <c r="I164" s="13">
        <v>2</v>
      </c>
      <c r="J164" s="13">
        <v>2</v>
      </c>
      <c r="K164" s="13">
        <v>2</v>
      </c>
      <c r="L164" s="13">
        <v>2</v>
      </c>
      <c r="M164" s="13">
        <v>2</v>
      </c>
      <c r="N164" s="13">
        <v>2</v>
      </c>
      <c r="O164" s="13">
        <v>2</v>
      </c>
      <c r="P164" s="13">
        <v>2</v>
      </c>
      <c r="Q164" s="13">
        <v>2</v>
      </c>
      <c r="R164" s="80">
        <v>2</v>
      </c>
      <c r="S164" s="13">
        <v>2</v>
      </c>
    </row>
    <row r="165" spans="1:19" ht="15.75" customHeight="1">
      <c r="A165" s="166"/>
      <c r="B165" s="173"/>
      <c r="C165" s="17" t="s">
        <v>159</v>
      </c>
      <c r="D165" s="87">
        <v>0.2208</v>
      </c>
      <c r="E165" s="87">
        <v>0.33039999999999997</v>
      </c>
      <c r="F165" s="87">
        <v>0.1764</v>
      </c>
      <c r="G165" s="87">
        <v>0.31459999999999999</v>
      </c>
      <c r="H165" s="87">
        <v>0.1996</v>
      </c>
      <c r="I165" s="87">
        <v>0.32880000000000004</v>
      </c>
      <c r="J165" s="87">
        <v>0.15679999999999999</v>
      </c>
      <c r="K165" s="87">
        <v>0.31140000000000001</v>
      </c>
      <c r="L165" s="87">
        <v>0.20180000000000001</v>
      </c>
      <c r="M165" s="87">
        <v>0.56700000000000006</v>
      </c>
      <c r="N165" s="87">
        <v>0.24379999999999999</v>
      </c>
      <c r="O165" s="87">
        <v>0.30280000000000001</v>
      </c>
      <c r="P165" s="87">
        <v>0.15479999999999999</v>
      </c>
      <c r="Q165" s="87">
        <v>0.23399999999999999</v>
      </c>
      <c r="R165" s="114">
        <v>0.23399999999999999</v>
      </c>
      <c r="S165" s="87">
        <v>0.12759999999999999</v>
      </c>
    </row>
    <row r="166" spans="1:19" ht="15.75" customHeight="1">
      <c r="A166" s="166"/>
      <c r="B166" s="173"/>
      <c r="C166" s="17" t="s">
        <v>160</v>
      </c>
      <c r="D166" s="13">
        <v>1.5</v>
      </c>
      <c r="E166" s="13">
        <v>1.5</v>
      </c>
      <c r="F166" s="13">
        <v>1.5</v>
      </c>
      <c r="G166" s="13">
        <v>1.5</v>
      </c>
      <c r="H166" s="13">
        <v>1.5</v>
      </c>
      <c r="I166" s="13">
        <v>1.5</v>
      </c>
      <c r="J166" s="13">
        <v>1.5</v>
      </c>
      <c r="K166" s="13">
        <v>1.5</v>
      </c>
      <c r="L166" s="13">
        <v>1.5</v>
      </c>
      <c r="M166" s="13">
        <v>1.5</v>
      </c>
      <c r="N166" s="13">
        <v>1.5</v>
      </c>
      <c r="O166" s="13">
        <v>1.5</v>
      </c>
      <c r="P166" s="13">
        <v>1.5</v>
      </c>
      <c r="Q166" s="13">
        <v>1.5</v>
      </c>
      <c r="R166" s="80">
        <v>1.5</v>
      </c>
      <c r="S166" s="13">
        <v>1.5</v>
      </c>
    </row>
    <row r="167" spans="1:19" ht="15.75" customHeight="1">
      <c r="A167" s="166"/>
      <c r="B167" s="173"/>
      <c r="C167" s="17" t="s">
        <v>161</v>
      </c>
      <c r="D167" s="79">
        <v>0.45285000000000003</v>
      </c>
      <c r="E167" s="79">
        <v>0.45285000000000003</v>
      </c>
      <c r="F167" s="79">
        <v>0.45285000000000003</v>
      </c>
      <c r="G167" s="79">
        <v>0.45285000000000003</v>
      </c>
      <c r="H167" s="79">
        <v>0.45285000000000003</v>
      </c>
      <c r="I167" s="79">
        <v>0.45285000000000003</v>
      </c>
      <c r="J167" s="79">
        <v>0.45285000000000003</v>
      </c>
      <c r="K167" s="79">
        <v>0.45285000000000003</v>
      </c>
      <c r="L167" s="79">
        <v>0.45285000000000003</v>
      </c>
      <c r="M167" s="79">
        <v>0.45285000000000003</v>
      </c>
      <c r="N167" s="79">
        <v>0.45285000000000003</v>
      </c>
      <c r="O167" s="79">
        <v>0.45285000000000003</v>
      </c>
      <c r="P167" s="79">
        <v>0.45285000000000003</v>
      </c>
      <c r="Q167" s="79">
        <v>0.45285000000000003</v>
      </c>
      <c r="R167" s="107">
        <v>0.45285000000000003</v>
      </c>
      <c r="S167" s="79">
        <v>0.45285000000000003</v>
      </c>
    </row>
    <row r="168" spans="1:19" ht="15.75" customHeight="1">
      <c r="A168" s="167"/>
      <c r="B168" s="174"/>
      <c r="C168" s="17" t="s">
        <v>162</v>
      </c>
      <c r="D168" s="78">
        <f t="shared" ref="D168:S168" si="25">D167/D165*100</f>
        <v>205.09510869565219</v>
      </c>
      <c r="E168" s="78">
        <f t="shared" si="25"/>
        <v>137.06113801452787</v>
      </c>
      <c r="F168" s="78">
        <f t="shared" si="25"/>
        <v>256.71768707482994</v>
      </c>
      <c r="G168" s="78">
        <f t="shared" si="25"/>
        <v>143.94469167196442</v>
      </c>
      <c r="H168" s="78">
        <f t="shared" si="25"/>
        <v>226.87875751503009</v>
      </c>
      <c r="I168" s="78">
        <f t="shared" si="25"/>
        <v>137.72810218978103</v>
      </c>
      <c r="J168" s="78">
        <f t="shared" si="25"/>
        <v>288.80739795918367</v>
      </c>
      <c r="K168" s="78">
        <f t="shared" si="25"/>
        <v>145.42389210019269</v>
      </c>
      <c r="L168" s="78">
        <f t="shared" si="25"/>
        <v>224.40535183349851</v>
      </c>
      <c r="M168" s="78">
        <f t="shared" si="25"/>
        <v>79.86772486772486</v>
      </c>
      <c r="N168" s="78">
        <f t="shared" si="25"/>
        <v>185.74651353568501</v>
      </c>
      <c r="O168" s="78">
        <f t="shared" si="25"/>
        <v>149.5541611624835</v>
      </c>
      <c r="P168" s="78">
        <f t="shared" si="25"/>
        <v>292.53875968992253</v>
      </c>
      <c r="Q168" s="78">
        <f t="shared" si="25"/>
        <v>193.52564102564105</v>
      </c>
      <c r="R168" s="106">
        <f t="shared" si="25"/>
        <v>193.52564102564105</v>
      </c>
      <c r="S168" s="78">
        <f t="shared" si="25"/>
        <v>354.89811912225713</v>
      </c>
    </row>
    <row r="169" spans="1:19" ht="15.75" customHeight="1">
      <c r="A169" s="165" t="s">
        <v>52</v>
      </c>
      <c r="B169" s="172" t="s">
        <v>67</v>
      </c>
      <c r="C169" s="16" t="s">
        <v>158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80">
        <v>0</v>
      </c>
      <c r="S169" s="13">
        <v>0</v>
      </c>
    </row>
    <row r="170" spans="1:19" ht="15.75" customHeight="1">
      <c r="A170" s="166"/>
      <c r="B170" s="173"/>
      <c r="C170" s="17" t="s">
        <v>159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80">
        <v>0</v>
      </c>
      <c r="S170" s="13">
        <v>0</v>
      </c>
    </row>
    <row r="171" spans="1:19" ht="15.75" customHeight="1">
      <c r="A171" s="166"/>
      <c r="B171" s="173"/>
      <c r="C171" s="17" t="s">
        <v>160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80">
        <v>0</v>
      </c>
      <c r="S171" s="13">
        <v>0</v>
      </c>
    </row>
    <row r="172" spans="1:19" ht="15.75" customHeight="1">
      <c r="A172" s="166"/>
      <c r="B172" s="173"/>
      <c r="C172" s="17" t="s">
        <v>161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80">
        <v>0</v>
      </c>
      <c r="S172" s="13">
        <v>0</v>
      </c>
    </row>
    <row r="173" spans="1:19" ht="15.75" customHeight="1">
      <c r="A173" s="167"/>
      <c r="B173" s="174"/>
      <c r="C173" s="17" t="s">
        <v>162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80">
        <v>0</v>
      </c>
      <c r="S173" s="13">
        <v>0</v>
      </c>
    </row>
    <row r="174" spans="1:19" ht="15.75" customHeight="1">
      <c r="A174" s="165" t="s">
        <v>68</v>
      </c>
      <c r="B174" s="172" t="s">
        <v>90</v>
      </c>
      <c r="C174" s="16" t="s">
        <v>158</v>
      </c>
      <c r="D174" s="13">
        <v>0.2</v>
      </c>
      <c r="E174" s="13">
        <v>0.2</v>
      </c>
      <c r="F174" s="13">
        <v>0.2</v>
      </c>
      <c r="G174" s="13">
        <v>0.2</v>
      </c>
      <c r="H174" s="13">
        <v>0.2</v>
      </c>
      <c r="I174" s="13">
        <v>0.2</v>
      </c>
      <c r="J174" s="13">
        <v>0.2</v>
      </c>
      <c r="K174" s="13">
        <v>0.2</v>
      </c>
      <c r="L174" s="13">
        <v>0.2</v>
      </c>
      <c r="M174" s="13">
        <v>0.2</v>
      </c>
      <c r="N174" s="13">
        <v>0.2</v>
      </c>
      <c r="O174" s="13">
        <v>0.2</v>
      </c>
      <c r="P174" s="13">
        <v>0.2</v>
      </c>
      <c r="Q174" s="13">
        <v>0.2</v>
      </c>
      <c r="R174" s="80">
        <v>0.2</v>
      </c>
      <c r="S174" s="13">
        <v>0.2</v>
      </c>
    </row>
    <row r="175" spans="1:19" ht="15.75" customHeight="1">
      <c r="A175" s="166"/>
      <c r="B175" s="173"/>
      <c r="C175" s="17" t="s">
        <v>159</v>
      </c>
      <c r="D175" s="87">
        <v>2.5319999999999999E-2</v>
      </c>
      <c r="E175" s="87">
        <v>3.7880000000000004E-2</v>
      </c>
      <c r="F175" s="87">
        <v>2.0219999999999998E-2</v>
      </c>
      <c r="G175" s="87">
        <v>3.6060000000000002E-2</v>
      </c>
      <c r="H175" s="87">
        <v>2.29E-2</v>
      </c>
      <c r="I175" s="87">
        <v>3.288E-2</v>
      </c>
      <c r="J175" s="87">
        <v>1.7960000000000004E-2</v>
      </c>
      <c r="K175" s="87">
        <v>3.1140000000000004E-2</v>
      </c>
      <c r="L175" s="87">
        <v>2.4980000000000002E-2</v>
      </c>
      <c r="M175" s="87">
        <v>6.5000000000000002E-2</v>
      </c>
      <c r="N175" s="87">
        <v>2.7960000000000002E-2</v>
      </c>
      <c r="O175" s="87">
        <v>3.4720000000000001E-2</v>
      </c>
      <c r="P175" s="87">
        <v>1.7739999999999999E-2</v>
      </c>
      <c r="Q175" s="87">
        <v>2.6820000000000004E-2</v>
      </c>
      <c r="R175" s="114">
        <v>2.6800000000000001E-2</v>
      </c>
      <c r="S175" s="87">
        <v>1.4619999999999999E-2</v>
      </c>
    </row>
    <row r="176" spans="1:19" ht="15.75" customHeight="1">
      <c r="A176" s="166"/>
      <c r="B176" s="173"/>
      <c r="C176" s="17" t="s">
        <v>160</v>
      </c>
      <c r="D176" s="13">
        <v>1.5</v>
      </c>
      <c r="E176" s="13">
        <v>1.5</v>
      </c>
      <c r="F176" s="13">
        <v>1.5</v>
      </c>
      <c r="G176" s="13">
        <v>1.5</v>
      </c>
      <c r="H176" s="13">
        <v>1.5</v>
      </c>
      <c r="I176" s="13">
        <v>1.5</v>
      </c>
      <c r="J176" s="13">
        <v>1.5</v>
      </c>
      <c r="K176" s="13">
        <v>1.5</v>
      </c>
      <c r="L176" s="13">
        <v>1.5</v>
      </c>
      <c r="M176" s="13">
        <v>1.5</v>
      </c>
      <c r="N176" s="13">
        <v>1.5</v>
      </c>
      <c r="O176" s="13">
        <v>1.5</v>
      </c>
      <c r="P176" s="13">
        <v>1.5</v>
      </c>
      <c r="Q176" s="13">
        <v>1.5</v>
      </c>
      <c r="R176" s="80">
        <v>1.5</v>
      </c>
      <c r="S176" s="13">
        <v>1.5</v>
      </c>
    </row>
    <row r="177" spans="1:19" ht="15.75" customHeight="1">
      <c r="A177" s="166"/>
      <c r="B177" s="173"/>
      <c r="C177" s="17" t="s">
        <v>161</v>
      </c>
      <c r="D177" s="99">
        <v>0.04</v>
      </c>
      <c r="E177" s="99">
        <v>0.04</v>
      </c>
      <c r="F177" s="99">
        <v>0.02</v>
      </c>
      <c r="G177" s="99">
        <v>0.04</v>
      </c>
      <c r="H177" s="99">
        <v>0.04</v>
      </c>
      <c r="I177" s="99">
        <v>0.04</v>
      </c>
      <c r="J177" s="99">
        <v>0.04</v>
      </c>
      <c r="K177" s="99">
        <v>0.04</v>
      </c>
      <c r="L177" s="99">
        <v>0.04</v>
      </c>
      <c r="M177" s="99">
        <v>0.04</v>
      </c>
      <c r="N177" s="99">
        <v>0.04</v>
      </c>
      <c r="O177" s="99">
        <v>0.04</v>
      </c>
      <c r="P177" s="99">
        <v>0.04</v>
      </c>
      <c r="Q177" s="99">
        <v>7.5999999999999998E-2</v>
      </c>
      <c r="R177" s="118">
        <v>7.5999999999999998E-2</v>
      </c>
      <c r="S177" s="99">
        <v>0.04</v>
      </c>
    </row>
    <row r="178" spans="1:19" ht="15.75" customHeight="1">
      <c r="A178" s="167"/>
      <c r="B178" s="174"/>
      <c r="C178" s="17" t="s">
        <v>162</v>
      </c>
      <c r="D178" s="78">
        <f>D177/D175*100</f>
        <v>157.9778830963665</v>
      </c>
      <c r="E178" s="78">
        <f t="shared" ref="E178:S178" si="26">E177/E175*100</f>
        <v>105.59662090813093</v>
      </c>
      <c r="F178" s="78">
        <f t="shared" si="26"/>
        <v>98.911968348170149</v>
      </c>
      <c r="G178" s="78">
        <f t="shared" si="26"/>
        <v>110.92623405435384</v>
      </c>
      <c r="H178" s="78">
        <f t="shared" si="26"/>
        <v>174.67248908296943</v>
      </c>
      <c r="I178" s="78">
        <f t="shared" si="26"/>
        <v>121.65450121654501</v>
      </c>
      <c r="J178" s="78">
        <f t="shared" si="26"/>
        <v>222.71714922048994</v>
      </c>
      <c r="K178" s="78">
        <f t="shared" si="26"/>
        <v>128.45215157353886</v>
      </c>
      <c r="L178" s="78">
        <f t="shared" si="26"/>
        <v>160.12810248198556</v>
      </c>
      <c r="M178" s="78">
        <f t="shared" si="26"/>
        <v>61.53846153846154</v>
      </c>
      <c r="N178" s="78">
        <f t="shared" si="26"/>
        <v>143.06151645207439</v>
      </c>
      <c r="O178" s="78">
        <f t="shared" si="26"/>
        <v>115.2073732718894</v>
      </c>
      <c r="P178" s="78">
        <f t="shared" si="26"/>
        <v>225.47914317925594</v>
      </c>
      <c r="Q178" s="78">
        <f t="shared" si="26"/>
        <v>283.37061894108871</v>
      </c>
      <c r="R178" s="106">
        <f t="shared" si="26"/>
        <v>283.58208955223876</v>
      </c>
      <c r="S178" s="78">
        <f t="shared" si="26"/>
        <v>273.5978112175103</v>
      </c>
    </row>
    <row r="179" spans="1:19" ht="15.75" customHeight="1">
      <c r="A179" s="165" t="s">
        <v>272</v>
      </c>
      <c r="B179" s="172" t="s">
        <v>273</v>
      </c>
      <c r="C179" s="16" t="s">
        <v>158</v>
      </c>
      <c r="D179" s="13">
        <v>0.3</v>
      </c>
      <c r="E179" s="13">
        <v>0.3</v>
      </c>
      <c r="F179" s="13">
        <v>0.3</v>
      </c>
      <c r="G179" s="13">
        <v>0.3</v>
      </c>
      <c r="H179" s="13">
        <v>0.3</v>
      </c>
      <c r="I179" s="13">
        <v>0.3</v>
      </c>
      <c r="J179" s="13">
        <v>0.3</v>
      </c>
      <c r="K179" s="13">
        <v>0.3</v>
      </c>
      <c r="L179" s="13">
        <v>0.3</v>
      </c>
      <c r="M179" s="13">
        <v>0.3</v>
      </c>
      <c r="N179" s="13">
        <v>0.3</v>
      </c>
      <c r="O179" s="13">
        <v>0.3</v>
      </c>
      <c r="P179" s="13">
        <v>0.3</v>
      </c>
      <c r="Q179" s="13">
        <v>0.3</v>
      </c>
      <c r="R179" s="13">
        <v>0.3</v>
      </c>
      <c r="S179" s="13">
        <v>0.3</v>
      </c>
    </row>
    <row r="180" spans="1:19" ht="15.75" customHeight="1">
      <c r="A180" s="166"/>
      <c r="B180" s="173"/>
      <c r="C180" s="17" t="s">
        <v>159</v>
      </c>
      <c r="D180" s="87">
        <v>5.2739999999999988E-2</v>
      </c>
      <c r="E180" s="87">
        <v>7.8960000000000002E-2</v>
      </c>
      <c r="F180" s="87">
        <v>4.215E-2</v>
      </c>
      <c r="G180" s="87">
        <v>7.5149999999999995E-2</v>
      </c>
      <c r="H180" s="87">
        <v>4.7699999999999992E-2</v>
      </c>
      <c r="I180" s="87">
        <v>6.8519999999999998E-2</v>
      </c>
      <c r="J180" s="87">
        <v>3.7440000000000001E-2</v>
      </c>
      <c r="K180" s="87">
        <v>6.4920000000000005E-2</v>
      </c>
      <c r="L180" s="87">
        <v>5.2079999999999994E-2</v>
      </c>
      <c r="M180" s="87">
        <v>0.13547999999999999</v>
      </c>
      <c r="N180" s="87">
        <v>5.8260000000000006E-2</v>
      </c>
      <c r="O180" s="87">
        <v>7.2359999999999994E-2</v>
      </c>
      <c r="P180" s="87">
        <v>7.2359999999999994E-2</v>
      </c>
      <c r="Q180" s="87">
        <v>5.5919999999999997E-2</v>
      </c>
      <c r="R180" s="114">
        <v>5.5919999999999997E-2</v>
      </c>
      <c r="S180" s="87">
        <v>3.048E-2</v>
      </c>
    </row>
    <row r="181" spans="1:19" ht="15.75" customHeight="1">
      <c r="A181" s="166"/>
      <c r="B181" s="173"/>
      <c r="C181" s="17" t="s">
        <v>160</v>
      </c>
      <c r="D181" s="13">
        <v>10</v>
      </c>
      <c r="E181" s="13">
        <v>10</v>
      </c>
      <c r="F181" s="13">
        <v>10</v>
      </c>
      <c r="G181" s="13">
        <v>10</v>
      </c>
      <c r="H181" s="13">
        <v>10</v>
      </c>
      <c r="I181" s="13">
        <v>10</v>
      </c>
      <c r="J181" s="13">
        <v>10</v>
      </c>
      <c r="K181" s="13">
        <v>10</v>
      </c>
      <c r="L181" s="13">
        <v>10</v>
      </c>
      <c r="M181" s="13">
        <v>10</v>
      </c>
      <c r="N181" s="13">
        <v>10</v>
      </c>
      <c r="O181" s="13">
        <v>10</v>
      </c>
      <c r="P181" s="13">
        <v>10</v>
      </c>
      <c r="Q181" s="13">
        <v>10</v>
      </c>
      <c r="R181" s="13">
        <v>10</v>
      </c>
      <c r="S181" s="13">
        <v>10</v>
      </c>
    </row>
    <row r="182" spans="1:19" ht="15.75" customHeight="1">
      <c r="A182" s="166"/>
      <c r="B182" s="173"/>
      <c r="C182" s="17" t="s">
        <v>161</v>
      </c>
      <c r="D182" s="79">
        <v>8.4000000000000005E-2</v>
      </c>
      <c r="E182" s="79">
        <v>9.3000000000000013E-2</v>
      </c>
      <c r="F182" s="79">
        <v>4.4999999999999998E-2</v>
      </c>
      <c r="G182" s="79">
        <v>0.08</v>
      </c>
      <c r="H182" s="79">
        <v>9.5000000000000001E-2</v>
      </c>
      <c r="I182" s="79">
        <v>8.4000000000000005E-2</v>
      </c>
      <c r="J182" s="79">
        <v>8.4000000000000005E-2</v>
      </c>
      <c r="K182" s="79">
        <v>0.09</v>
      </c>
      <c r="L182" s="79">
        <v>7.0999999999999994E-2</v>
      </c>
      <c r="M182" s="79">
        <v>0.17499999999999999</v>
      </c>
      <c r="N182" s="79">
        <v>9.8000000000000004E-2</v>
      </c>
      <c r="O182" s="79">
        <v>0.16399999999999998</v>
      </c>
      <c r="P182" s="79">
        <v>0.16399999999999998</v>
      </c>
      <c r="Q182" s="79">
        <v>0.161</v>
      </c>
      <c r="R182" s="107">
        <v>0.161</v>
      </c>
      <c r="S182" s="79">
        <v>8.4000000000000005E-2</v>
      </c>
    </row>
    <row r="183" spans="1:19" ht="15.75" customHeight="1">
      <c r="A183" s="167"/>
      <c r="B183" s="174"/>
      <c r="C183" s="17" t="s">
        <v>162</v>
      </c>
      <c r="D183" s="78">
        <f>D182/D180*100</f>
        <v>159.27189988623439</v>
      </c>
      <c r="E183" s="78">
        <f t="shared" ref="E183:S183" si="27">E182/E180*100</f>
        <v>117.7811550151976</v>
      </c>
      <c r="F183" s="78">
        <f t="shared" si="27"/>
        <v>106.76156583629893</v>
      </c>
      <c r="G183" s="78">
        <f t="shared" si="27"/>
        <v>106.45375914836994</v>
      </c>
      <c r="H183" s="78">
        <f t="shared" si="27"/>
        <v>199.16142557651995</v>
      </c>
      <c r="I183" s="78">
        <f t="shared" si="27"/>
        <v>122.59194395796848</v>
      </c>
      <c r="J183" s="78">
        <f t="shared" si="27"/>
        <v>224.35897435897436</v>
      </c>
      <c r="K183" s="78">
        <f t="shared" si="27"/>
        <v>138.63216266173751</v>
      </c>
      <c r="L183" s="78">
        <f t="shared" si="27"/>
        <v>136.32872503840247</v>
      </c>
      <c r="M183" s="78">
        <f t="shared" si="27"/>
        <v>129.17035724830234</v>
      </c>
      <c r="N183" s="78">
        <f t="shared" si="27"/>
        <v>168.21146584277375</v>
      </c>
      <c r="O183" s="78">
        <f t="shared" si="27"/>
        <v>226.64455500276395</v>
      </c>
      <c r="P183" s="78">
        <f t="shared" si="27"/>
        <v>226.64455500276395</v>
      </c>
      <c r="Q183" s="78">
        <f t="shared" si="27"/>
        <v>287.91130185979972</v>
      </c>
      <c r="R183" s="78">
        <f t="shared" si="27"/>
        <v>287.91130185979972</v>
      </c>
      <c r="S183" s="78">
        <f t="shared" si="27"/>
        <v>275.59055118110234</v>
      </c>
    </row>
    <row r="184" spans="1:19" ht="15.75" customHeight="1">
      <c r="A184" s="165" t="s">
        <v>274</v>
      </c>
      <c r="B184" s="172" t="s">
        <v>275</v>
      </c>
      <c r="C184" s="16" t="s">
        <v>158</v>
      </c>
      <c r="D184" s="13">
        <v>0.3</v>
      </c>
      <c r="E184" s="13">
        <v>0.3</v>
      </c>
      <c r="F184" s="13">
        <v>0.3</v>
      </c>
      <c r="G184" s="13">
        <v>0.3</v>
      </c>
      <c r="H184" s="13">
        <v>0.3</v>
      </c>
      <c r="I184" s="13">
        <v>0.3</v>
      </c>
      <c r="J184" s="13">
        <v>0.3</v>
      </c>
      <c r="K184" s="13">
        <v>0.3</v>
      </c>
      <c r="L184" s="13">
        <v>0.3</v>
      </c>
      <c r="M184" s="13">
        <v>0.3</v>
      </c>
      <c r="N184" s="13">
        <v>0.3</v>
      </c>
      <c r="O184" s="13">
        <v>0.3</v>
      </c>
      <c r="P184" s="13">
        <v>0.3</v>
      </c>
      <c r="Q184" s="13">
        <v>0.3</v>
      </c>
      <c r="R184" s="13">
        <v>0.3</v>
      </c>
      <c r="S184" s="13">
        <v>0.3</v>
      </c>
    </row>
    <row r="185" spans="1:19" ht="15.75" customHeight="1">
      <c r="A185" s="166"/>
      <c r="B185" s="173"/>
      <c r="C185" s="17" t="s">
        <v>159</v>
      </c>
      <c r="D185" s="87">
        <v>5.2739999999999988E-2</v>
      </c>
      <c r="E185" s="87">
        <v>7.8960000000000002E-2</v>
      </c>
      <c r="F185" s="87">
        <v>4.215E-2</v>
      </c>
      <c r="G185" s="87">
        <v>7.5149999999999995E-2</v>
      </c>
      <c r="H185" s="87">
        <v>4.7699999999999992E-2</v>
      </c>
      <c r="I185" s="87">
        <v>6.8519999999999998E-2</v>
      </c>
      <c r="J185" s="87">
        <v>3.7440000000000001E-2</v>
      </c>
      <c r="K185" s="87">
        <v>6.4920000000000005E-2</v>
      </c>
      <c r="L185" s="87">
        <v>5.2079999999999994E-2</v>
      </c>
      <c r="M185" s="87">
        <v>0.13547999999999999</v>
      </c>
      <c r="N185" s="87">
        <v>5.8260000000000006E-2</v>
      </c>
      <c r="O185" s="87">
        <v>7.2359999999999994E-2</v>
      </c>
      <c r="P185" s="87">
        <v>7.2359999999999994E-2</v>
      </c>
      <c r="Q185" s="87">
        <v>5.5919999999999997E-2</v>
      </c>
      <c r="R185" s="114">
        <v>5.5919999999999997E-2</v>
      </c>
      <c r="S185" s="87">
        <v>3.048E-2</v>
      </c>
    </row>
    <row r="186" spans="1:19" ht="15.75" customHeight="1">
      <c r="A186" s="166"/>
      <c r="B186" s="173"/>
      <c r="C186" s="17" t="s">
        <v>160</v>
      </c>
      <c r="D186" s="13">
        <v>10</v>
      </c>
      <c r="E186" s="13">
        <v>10</v>
      </c>
      <c r="F186" s="13">
        <v>10</v>
      </c>
      <c r="G186" s="13">
        <v>10</v>
      </c>
      <c r="H186" s="13">
        <v>10</v>
      </c>
      <c r="I186" s="13">
        <v>10</v>
      </c>
      <c r="J186" s="13">
        <v>10</v>
      </c>
      <c r="K186" s="13">
        <v>10</v>
      </c>
      <c r="L186" s="13">
        <v>10</v>
      </c>
      <c r="M186" s="13">
        <v>10</v>
      </c>
      <c r="N186" s="13">
        <v>10</v>
      </c>
      <c r="O186" s="13">
        <v>10</v>
      </c>
      <c r="P186" s="13">
        <v>10</v>
      </c>
      <c r="Q186" s="13">
        <v>10</v>
      </c>
      <c r="R186" s="13">
        <v>10</v>
      </c>
      <c r="S186" s="13">
        <v>10</v>
      </c>
    </row>
    <row r="187" spans="1:19" ht="15.75" customHeight="1">
      <c r="A187" s="166"/>
      <c r="B187" s="173"/>
      <c r="C187" s="17" t="s">
        <v>161</v>
      </c>
      <c r="D187" s="79">
        <v>8.4000000000000005E-2</v>
      </c>
      <c r="E187" s="79">
        <v>9.3000000000000013E-2</v>
      </c>
      <c r="F187" s="79">
        <v>4.4999999999999998E-2</v>
      </c>
      <c r="G187" s="79">
        <v>0.08</v>
      </c>
      <c r="H187" s="79">
        <v>9.5000000000000001E-2</v>
      </c>
      <c r="I187" s="79">
        <v>8.4000000000000005E-2</v>
      </c>
      <c r="J187" s="79">
        <v>8.4000000000000005E-2</v>
      </c>
      <c r="K187" s="79">
        <v>0.09</v>
      </c>
      <c r="L187" s="79">
        <v>7.0999999999999994E-2</v>
      </c>
      <c r="M187" s="79">
        <v>0.17499999999999999</v>
      </c>
      <c r="N187" s="79">
        <v>9.8000000000000004E-2</v>
      </c>
      <c r="O187" s="79">
        <v>0.16399999999999998</v>
      </c>
      <c r="P187" s="79">
        <v>0.16399999999999998</v>
      </c>
      <c r="Q187" s="79">
        <v>0.161</v>
      </c>
      <c r="R187" s="107">
        <v>0.161</v>
      </c>
      <c r="S187" s="79">
        <v>8.4000000000000005E-2</v>
      </c>
    </row>
    <row r="188" spans="1:19" ht="15.75" customHeight="1">
      <c r="A188" s="167"/>
      <c r="B188" s="174"/>
      <c r="C188" s="17" t="s">
        <v>162</v>
      </c>
      <c r="D188" s="78">
        <f t="shared" ref="D188:S188" si="28">D187/D185*100</f>
        <v>159.27189988623439</v>
      </c>
      <c r="E188" s="78">
        <f t="shared" si="28"/>
        <v>117.7811550151976</v>
      </c>
      <c r="F188" s="78">
        <f t="shared" si="28"/>
        <v>106.76156583629893</v>
      </c>
      <c r="G188" s="78">
        <f t="shared" si="28"/>
        <v>106.45375914836994</v>
      </c>
      <c r="H188" s="78">
        <f t="shared" si="28"/>
        <v>199.16142557651995</v>
      </c>
      <c r="I188" s="78">
        <f t="shared" si="28"/>
        <v>122.59194395796848</v>
      </c>
      <c r="J188" s="78">
        <f t="shared" si="28"/>
        <v>224.35897435897436</v>
      </c>
      <c r="K188" s="78">
        <f t="shared" si="28"/>
        <v>138.63216266173751</v>
      </c>
      <c r="L188" s="78">
        <f t="shared" si="28"/>
        <v>136.32872503840247</v>
      </c>
      <c r="M188" s="78">
        <f t="shared" si="28"/>
        <v>129.17035724830234</v>
      </c>
      <c r="N188" s="78">
        <f t="shared" si="28"/>
        <v>168.21146584277375</v>
      </c>
      <c r="O188" s="78">
        <f t="shared" si="28"/>
        <v>226.64455500276395</v>
      </c>
      <c r="P188" s="78">
        <f t="shared" si="28"/>
        <v>226.64455500276395</v>
      </c>
      <c r="Q188" s="78">
        <f t="shared" si="28"/>
        <v>287.91130185979972</v>
      </c>
      <c r="R188" s="78">
        <f t="shared" si="28"/>
        <v>287.91130185979972</v>
      </c>
      <c r="S188" s="78">
        <f t="shared" si="28"/>
        <v>275.59055118110234</v>
      </c>
    </row>
    <row r="189" spans="1:19" ht="15.75" customHeight="1">
      <c r="A189" s="165" t="s">
        <v>276</v>
      </c>
      <c r="B189" s="172" t="s">
        <v>277</v>
      </c>
      <c r="C189" s="16" t="s">
        <v>158</v>
      </c>
      <c r="D189" s="13">
        <v>0.3</v>
      </c>
      <c r="E189" s="13">
        <v>0.3</v>
      </c>
      <c r="F189" s="13">
        <v>0.3</v>
      </c>
      <c r="G189" s="13">
        <v>0.3</v>
      </c>
      <c r="H189" s="13">
        <v>0.3</v>
      </c>
      <c r="I189" s="13">
        <v>0.3</v>
      </c>
      <c r="J189" s="13">
        <v>0.3</v>
      </c>
      <c r="K189" s="13">
        <v>0.3</v>
      </c>
      <c r="L189" s="13">
        <v>0.3</v>
      </c>
      <c r="M189" s="13">
        <v>0.3</v>
      </c>
      <c r="N189" s="13">
        <v>0.3</v>
      </c>
      <c r="O189" s="13">
        <v>0.3</v>
      </c>
      <c r="P189" s="13">
        <v>0.3</v>
      </c>
      <c r="Q189" s="13">
        <v>0.3</v>
      </c>
      <c r="R189" s="13">
        <v>0.3</v>
      </c>
      <c r="S189" s="13">
        <v>0.3</v>
      </c>
    </row>
    <row r="190" spans="1:19" ht="15.75" customHeight="1">
      <c r="A190" s="166"/>
      <c r="B190" s="173"/>
      <c r="C190" s="17" t="s">
        <v>159</v>
      </c>
      <c r="D190" s="87">
        <v>5.2739999999999988E-2</v>
      </c>
      <c r="E190" s="87">
        <v>7.8960000000000002E-2</v>
      </c>
      <c r="F190" s="87">
        <v>4.215E-2</v>
      </c>
      <c r="G190" s="87">
        <v>7.5149999999999995E-2</v>
      </c>
      <c r="H190" s="87">
        <v>4.7699999999999992E-2</v>
      </c>
      <c r="I190" s="87">
        <v>6.8519999999999998E-2</v>
      </c>
      <c r="J190" s="87">
        <v>3.7440000000000001E-2</v>
      </c>
      <c r="K190" s="87">
        <v>6.4920000000000005E-2</v>
      </c>
      <c r="L190" s="87">
        <v>5.2079999999999994E-2</v>
      </c>
      <c r="M190" s="87">
        <v>0.13547999999999999</v>
      </c>
      <c r="N190" s="87">
        <v>5.8260000000000006E-2</v>
      </c>
      <c r="O190" s="87">
        <v>7.2359999999999994E-2</v>
      </c>
      <c r="P190" s="87">
        <v>7.2359999999999994E-2</v>
      </c>
      <c r="Q190" s="87">
        <v>5.5919999999999997E-2</v>
      </c>
      <c r="R190" s="114">
        <v>5.5919999999999997E-2</v>
      </c>
      <c r="S190" s="87">
        <v>3.048E-2</v>
      </c>
    </row>
    <row r="191" spans="1:19" ht="15.75" customHeight="1">
      <c r="A191" s="166"/>
      <c r="B191" s="173"/>
      <c r="C191" s="17" t="s">
        <v>160</v>
      </c>
      <c r="D191" s="13">
        <v>10</v>
      </c>
      <c r="E191" s="13">
        <v>10</v>
      </c>
      <c r="F191" s="13">
        <v>10</v>
      </c>
      <c r="G191" s="13">
        <v>10</v>
      </c>
      <c r="H191" s="13">
        <v>10</v>
      </c>
      <c r="I191" s="13">
        <v>10</v>
      </c>
      <c r="J191" s="13">
        <v>10</v>
      </c>
      <c r="K191" s="13">
        <v>10</v>
      </c>
      <c r="L191" s="13">
        <v>10</v>
      </c>
      <c r="M191" s="13">
        <v>10</v>
      </c>
      <c r="N191" s="13">
        <v>10</v>
      </c>
      <c r="O191" s="13">
        <v>10</v>
      </c>
      <c r="P191" s="13">
        <v>10</v>
      </c>
      <c r="Q191" s="13">
        <v>10</v>
      </c>
      <c r="R191" s="13">
        <v>10</v>
      </c>
      <c r="S191" s="13">
        <v>10</v>
      </c>
    </row>
    <row r="192" spans="1:19" ht="15.75" customHeight="1">
      <c r="A192" s="166"/>
      <c r="B192" s="173"/>
      <c r="C192" s="17" t="s">
        <v>161</v>
      </c>
      <c r="D192" s="79">
        <v>8.4000000000000005E-2</v>
      </c>
      <c r="E192" s="79">
        <v>9.3000000000000013E-2</v>
      </c>
      <c r="F192" s="79">
        <v>4.4999999999999998E-2</v>
      </c>
      <c r="G192" s="79">
        <v>0.08</v>
      </c>
      <c r="H192" s="79">
        <v>9.5000000000000001E-2</v>
      </c>
      <c r="I192" s="79">
        <v>8.4000000000000005E-2</v>
      </c>
      <c r="J192" s="79">
        <v>8.4000000000000005E-2</v>
      </c>
      <c r="K192" s="79">
        <v>0.09</v>
      </c>
      <c r="L192" s="79">
        <v>7.0999999999999994E-2</v>
      </c>
      <c r="M192" s="79">
        <v>0.17499999999999999</v>
      </c>
      <c r="N192" s="79">
        <v>9.8000000000000004E-2</v>
      </c>
      <c r="O192" s="79">
        <v>0.16399999999999998</v>
      </c>
      <c r="P192" s="79">
        <v>0.16399999999999998</v>
      </c>
      <c r="Q192" s="79">
        <v>0.161</v>
      </c>
      <c r="R192" s="107">
        <v>0.161</v>
      </c>
      <c r="S192" s="79">
        <v>8.4000000000000005E-2</v>
      </c>
    </row>
    <row r="193" spans="1:19" ht="15.75" customHeight="1">
      <c r="A193" s="167"/>
      <c r="B193" s="174"/>
      <c r="C193" s="17" t="s">
        <v>162</v>
      </c>
      <c r="D193" s="78">
        <f t="shared" ref="D193:S193" si="29">D192/D190*100</f>
        <v>159.27189988623439</v>
      </c>
      <c r="E193" s="78">
        <f t="shared" si="29"/>
        <v>117.7811550151976</v>
      </c>
      <c r="F193" s="78">
        <f t="shared" si="29"/>
        <v>106.76156583629893</v>
      </c>
      <c r="G193" s="78">
        <f t="shared" si="29"/>
        <v>106.45375914836994</v>
      </c>
      <c r="H193" s="78">
        <f t="shared" si="29"/>
        <v>199.16142557651995</v>
      </c>
      <c r="I193" s="78">
        <f t="shared" si="29"/>
        <v>122.59194395796848</v>
      </c>
      <c r="J193" s="78">
        <f t="shared" si="29"/>
        <v>224.35897435897436</v>
      </c>
      <c r="K193" s="78">
        <f t="shared" si="29"/>
        <v>138.63216266173751</v>
      </c>
      <c r="L193" s="78">
        <f t="shared" si="29"/>
        <v>136.32872503840247</v>
      </c>
      <c r="M193" s="78">
        <f t="shared" si="29"/>
        <v>129.17035724830234</v>
      </c>
      <c r="N193" s="78">
        <f t="shared" si="29"/>
        <v>168.21146584277375</v>
      </c>
      <c r="O193" s="78">
        <f t="shared" si="29"/>
        <v>226.64455500276395</v>
      </c>
      <c r="P193" s="78">
        <f t="shared" si="29"/>
        <v>226.64455500276395</v>
      </c>
      <c r="Q193" s="78">
        <f t="shared" si="29"/>
        <v>287.91130185979972</v>
      </c>
      <c r="R193" s="78">
        <f t="shared" si="29"/>
        <v>287.91130185979972</v>
      </c>
      <c r="S193" s="78">
        <f t="shared" si="29"/>
        <v>275.59055118110234</v>
      </c>
    </row>
    <row r="194" spans="1:19" ht="15.75" customHeight="1">
      <c r="A194" s="165" t="s">
        <v>278</v>
      </c>
      <c r="B194" s="172" t="s">
        <v>281</v>
      </c>
      <c r="C194" s="16" t="s">
        <v>158</v>
      </c>
      <c r="D194" s="13">
        <v>1</v>
      </c>
      <c r="E194" s="13">
        <v>1</v>
      </c>
      <c r="F194" s="13">
        <v>1</v>
      </c>
      <c r="G194" s="13">
        <v>1</v>
      </c>
      <c r="H194" s="13">
        <v>1</v>
      </c>
      <c r="I194" s="13">
        <v>1</v>
      </c>
      <c r="J194" s="13">
        <v>1</v>
      </c>
      <c r="K194" s="13">
        <v>1</v>
      </c>
      <c r="L194" s="13">
        <v>1</v>
      </c>
      <c r="M194" s="13">
        <v>1</v>
      </c>
      <c r="N194" s="13">
        <v>1</v>
      </c>
      <c r="O194" s="13">
        <v>1</v>
      </c>
      <c r="P194" s="13">
        <v>1</v>
      </c>
      <c r="Q194" s="13">
        <v>1</v>
      </c>
      <c r="R194" s="13">
        <v>1</v>
      </c>
      <c r="S194" s="13">
        <v>1</v>
      </c>
    </row>
    <row r="195" spans="1:19" ht="15.75" customHeight="1">
      <c r="A195" s="166"/>
      <c r="B195" s="173"/>
      <c r="C195" s="17" t="s">
        <v>159</v>
      </c>
      <c r="D195" s="87">
        <v>0.17579999999999998</v>
      </c>
      <c r="E195" s="87">
        <v>0.26319999999999999</v>
      </c>
      <c r="F195" s="87">
        <v>0.14050000000000001</v>
      </c>
      <c r="G195" s="87">
        <v>0.2505</v>
      </c>
      <c r="H195" s="87">
        <v>0.159</v>
      </c>
      <c r="I195" s="87">
        <v>0.22839999999999999</v>
      </c>
      <c r="J195" s="87">
        <v>0.12480000000000001</v>
      </c>
      <c r="K195" s="87">
        <v>0.21640000000000001</v>
      </c>
      <c r="L195" s="87">
        <v>0.1736</v>
      </c>
      <c r="M195" s="87">
        <v>0.45159999999999995</v>
      </c>
      <c r="N195" s="87">
        <v>0.19420000000000001</v>
      </c>
      <c r="O195" s="87">
        <v>0.2412</v>
      </c>
      <c r="P195" s="87">
        <v>0.2412</v>
      </c>
      <c r="Q195" s="87">
        <v>0.18640000000000001</v>
      </c>
      <c r="R195" s="87">
        <v>0.18640000000000001</v>
      </c>
      <c r="S195" s="87">
        <v>0.1016</v>
      </c>
    </row>
    <row r="196" spans="1:19" ht="15.75" customHeight="1">
      <c r="A196" s="166"/>
      <c r="B196" s="173"/>
      <c r="C196" s="17" t="s">
        <v>160</v>
      </c>
      <c r="D196" s="13">
        <v>25</v>
      </c>
      <c r="E196" s="13">
        <v>25</v>
      </c>
      <c r="F196" s="13">
        <v>25</v>
      </c>
      <c r="G196" s="13">
        <v>25</v>
      </c>
      <c r="H196" s="13">
        <v>25</v>
      </c>
      <c r="I196" s="13">
        <v>25</v>
      </c>
      <c r="J196" s="13">
        <v>25</v>
      </c>
      <c r="K196" s="13">
        <v>25</v>
      </c>
      <c r="L196" s="13">
        <v>25</v>
      </c>
      <c r="M196" s="13">
        <v>25</v>
      </c>
      <c r="N196" s="13">
        <v>25</v>
      </c>
      <c r="O196" s="13">
        <v>25</v>
      </c>
      <c r="P196" s="13">
        <v>25</v>
      </c>
      <c r="Q196" s="13">
        <v>25</v>
      </c>
      <c r="R196" s="13">
        <v>25</v>
      </c>
      <c r="S196" s="13">
        <v>25</v>
      </c>
    </row>
    <row r="197" spans="1:19" ht="15.75" customHeight="1">
      <c r="A197" s="166"/>
      <c r="B197" s="173"/>
      <c r="C197" s="17" t="s">
        <v>161</v>
      </c>
      <c r="D197" s="79">
        <v>0.21</v>
      </c>
      <c r="E197" s="79">
        <v>0.23250000000000001</v>
      </c>
      <c r="F197" s="79">
        <v>0.1125</v>
      </c>
      <c r="G197" s="79">
        <v>0.2</v>
      </c>
      <c r="H197" s="79">
        <v>0.23749999999999999</v>
      </c>
      <c r="I197" s="79">
        <v>0.21</v>
      </c>
      <c r="J197" s="79">
        <v>0.21</v>
      </c>
      <c r="K197" s="79">
        <v>0.22500000000000001</v>
      </c>
      <c r="L197" s="79">
        <v>0.17749999999999999</v>
      </c>
      <c r="M197" s="79">
        <v>0.4375</v>
      </c>
      <c r="N197" s="79">
        <v>0.245</v>
      </c>
      <c r="O197" s="79">
        <v>0.41</v>
      </c>
      <c r="P197" s="79">
        <v>0.41</v>
      </c>
      <c r="Q197" s="79">
        <v>0.40250000000000002</v>
      </c>
      <c r="R197" s="107">
        <v>0.40250000000000002</v>
      </c>
      <c r="S197" s="79">
        <v>0.21</v>
      </c>
    </row>
    <row r="198" spans="1:19" ht="15.75" customHeight="1">
      <c r="A198" s="167"/>
      <c r="B198" s="174"/>
      <c r="C198" s="17" t="s">
        <v>162</v>
      </c>
      <c r="D198" s="78">
        <f>D197/D195*100</f>
        <v>119.45392491467577</v>
      </c>
      <c r="E198" s="78">
        <f t="shared" ref="E198:S198" si="30">E197/E195*100</f>
        <v>88.335866261398195</v>
      </c>
      <c r="F198" s="78">
        <f t="shared" si="30"/>
        <v>80.071174377224196</v>
      </c>
      <c r="G198" s="78">
        <f t="shared" si="30"/>
        <v>79.840319361277452</v>
      </c>
      <c r="H198" s="78">
        <f t="shared" si="30"/>
        <v>149.37106918238993</v>
      </c>
      <c r="I198" s="78">
        <f t="shared" si="30"/>
        <v>91.943957968476354</v>
      </c>
      <c r="J198" s="78">
        <f t="shared" si="30"/>
        <v>168.26923076923075</v>
      </c>
      <c r="K198" s="78">
        <f t="shared" si="30"/>
        <v>103.97412199630314</v>
      </c>
      <c r="L198" s="78">
        <f t="shared" si="30"/>
        <v>102.24654377880185</v>
      </c>
      <c r="M198" s="78">
        <f t="shared" si="30"/>
        <v>96.877767936226761</v>
      </c>
      <c r="N198" s="78">
        <f t="shared" si="30"/>
        <v>126.15859938208031</v>
      </c>
      <c r="O198" s="78">
        <f t="shared" si="30"/>
        <v>169.98341625207297</v>
      </c>
      <c r="P198" s="78">
        <f t="shared" si="30"/>
        <v>169.98341625207297</v>
      </c>
      <c r="Q198" s="78">
        <f t="shared" si="30"/>
        <v>215.93347639484978</v>
      </c>
      <c r="R198" s="78">
        <f t="shared" si="30"/>
        <v>215.93347639484978</v>
      </c>
      <c r="S198" s="78">
        <f t="shared" si="30"/>
        <v>206.69291338582676</v>
      </c>
    </row>
    <row r="199" spans="1:19" ht="15.75" customHeight="1">
      <c r="A199" s="165" t="s">
        <v>69</v>
      </c>
      <c r="B199" s="172" t="s">
        <v>91</v>
      </c>
      <c r="C199" s="16" t="s">
        <v>158</v>
      </c>
      <c r="D199" s="13">
        <v>0.3</v>
      </c>
      <c r="E199" s="13">
        <v>0.3</v>
      </c>
      <c r="F199" s="13">
        <v>0.3</v>
      </c>
      <c r="G199" s="13">
        <v>0.3</v>
      </c>
      <c r="H199" s="13">
        <v>0.3</v>
      </c>
      <c r="I199" s="13">
        <v>0.3</v>
      </c>
      <c r="J199" s="13">
        <v>0.3</v>
      </c>
      <c r="K199" s="13">
        <v>0.3</v>
      </c>
      <c r="L199" s="13">
        <v>0.3</v>
      </c>
      <c r="M199" s="13">
        <v>0.3</v>
      </c>
      <c r="N199" s="13">
        <v>0.3</v>
      </c>
      <c r="O199" s="13">
        <v>0.3</v>
      </c>
      <c r="P199" s="13">
        <v>0.3</v>
      </c>
      <c r="Q199" s="13">
        <v>0.3</v>
      </c>
      <c r="R199" s="80">
        <v>0.3</v>
      </c>
      <c r="S199" s="13">
        <v>0.3</v>
      </c>
    </row>
    <row r="200" spans="1:19" ht="15.75" customHeight="1">
      <c r="A200" s="166"/>
      <c r="B200" s="173"/>
      <c r="C200" s="17" t="s">
        <v>159</v>
      </c>
      <c r="D200" s="82">
        <v>6.336E-2</v>
      </c>
      <c r="E200" s="82">
        <v>9.4829999999999984E-2</v>
      </c>
      <c r="F200" s="82">
        <v>4.9710000000000004E-2</v>
      </c>
      <c r="G200" s="82">
        <v>9.0239999999999987E-2</v>
      </c>
      <c r="H200" s="82">
        <v>5.7300000000000004E-2</v>
      </c>
      <c r="I200" s="82">
        <v>8.2260000000000014E-2</v>
      </c>
      <c r="J200" s="82">
        <v>3.7079999999999995E-2</v>
      </c>
      <c r="K200" s="82">
        <v>7.7939999999999995E-2</v>
      </c>
      <c r="L200" s="82">
        <v>6.2519999999999992E-2</v>
      </c>
      <c r="M200" s="82">
        <v>0.16646999999999998</v>
      </c>
      <c r="N200" s="82">
        <v>6.9959999999999994E-2</v>
      </c>
      <c r="O200" s="82">
        <v>9.0719999999999995E-2</v>
      </c>
      <c r="P200" s="82">
        <v>4.6349999999999995E-2</v>
      </c>
      <c r="Q200" s="82">
        <v>7.0080000000000003E-2</v>
      </c>
      <c r="R200" s="104">
        <v>7.0139999999999994E-2</v>
      </c>
      <c r="S200" s="82">
        <v>3.8220000000000004E-2</v>
      </c>
    </row>
    <row r="201" spans="1:19" ht="15.75" customHeight="1">
      <c r="A201" s="166"/>
      <c r="B201" s="173"/>
      <c r="C201" s="17" t="s">
        <v>160</v>
      </c>
      <c r="D201" s="13">
        <v>0.3</v>
      </c>
      <c r="E201" s="13">
        <v>0.3</v>
      </c>
      <c r="F201" s="13">
        <v>0.3</v>
      </c>
      <c r="G201" s="13">
        <v>0.3</v>
      </c>
      <c r="H201" s="13">
        <v>0.3</v>
      </c>
      <c r="I201" s="13">
        <v>0.3</v>
      </c>
      <c r="J201" s="13">
        <v>0.3</v>
      </c>
      <c r="K201" s="13">
        <v>0.3</v>
      </c>
      <c r="L201" s="13">
        <v>0.3</v>
      </c>
      <c r="M201" s="13">
        <v>0.3</v>
      </c>
      <c r="N201" s="13">
        <v>0.3</v>
      </c>
      <c r="O201" s="13">
        <v>0.3</v>
      </c>
      <c r="P201" s="13">
        <v>0.3</v>
      </c>
      <c r="Q201" s="13">
        <v>0.3</v>
      </c>
      <c r="R201" s="80">
        <v>0.3</v>
      </c>
      <c r="S201" s="13">
        <v>0.3</v>
      </c>
    </row>
    <row r="202" spans="1:19" ht="15.75" customHeight="1">
      <c r="A202" s="166"/>
      <c r="B202" s="173"/>
      <c r="C202" s="17" t="s">
        <v>161</v>
      </c>
      <c r="D202" s="79">
        <v>0.19886999999999999</v>
      </c>
      <c r="E202" s="79">
        <v>0.20498999999999998</v>
      </c>
      <c r="F202" s="79">
        <v>9.8310000000000008E-2</v>
      </c>
      <c r="G202" s="79">
        <v>0.17835000000000001</v>
      </c>
      <c r="H202" s="79">
        <v>0.20864999999999997</v>
      </c>
      <c r="I202" s="79">
        <v>0.12119999999999999</v>
      </c>
      <c r="J202" s="79">
        <v>9.4589999999999994E-2</v>
      </c>
      <c r="K202" s="79">
        <v>0.19622999999999999</v>
      </c>
      <c r="L202" s="79">
        <v>0.15719999999999998</v>
      </c>
      <c r="M202" s="79">
        <v>0.38183999999999996</v>
      </c>
      <c r="N202" s="79">
        <v>0.21809999999999999</v>
      </c>
      <c r="O202" s="79">
        <v>0.35729999999999995</v>
      </c>
      <c r="P202" s="79">
        <v>0.35729999999999995</v>
      </c>
      <c r="Q202" s="79">
        <v>0.35114999999999996</v>
      </c>
      <c r="R202" s="107">
        <v>0.35114999999999996</v>
      </c>
      <c r="S202" s="79">
        <v>0.15402000000000002</v>
      </c>
    </row>
    <row r="203" spans="1:19" ht="15.75" customHeight="1">
      <c r="A203" s="167"/>
      <c r="B203" s="174"/>
      <c r="C203" s="17" t="s">
        <v>162</v>
      </c>
      <c r="D203" s="79">
        <f t="shared" ref="D203:S203" si="31">D202/D200*100</f>
        <v>313.87310606060606</v>
      </c>
      <c r="E203" s="79">
        <f t="shared" si="31"/>
        <v>216.16577032584624</v>
      </c>
      <c r="F203" s="79">
        <f t="shared" si="31"/>
        <v>197.76704888352444</v>
      </c>
      <c r="G203" s="79">
        <f t="shared" si="31"/>
        <v>197.6396276595745</v>
      </c>
      <c r="H203" s="79">
        <f t="shared" si="31"/>
        <v>364.13612565445021</v>
      </c>
      <c r="I203" s="79">
        <f t="shared" si="31"/>
        <v>147.33770970094818</v>
      </c>
      <c r="J203" s="79">
        <f t="shared" si="31"/>
        <v>255.09708737864082</v>
      </c>
      <c r="K203" s="79">
        <f t="shared" si="31"/>
        <v>251.77059276366433</v>
      </c>
      <c r="L203" s="79">
        <f t="shared" si="31"/>
        <v>251.43953934740884</v>
      </c>
      <c r="M203" s="79">
        <f t="shared" si="31"/>
        <v>229.37466210127951</v>
      </c>
      <c r="N203" s="79">
        <f t="shared" si="31"/>
        <v>311.74957118353348</v>
      </c>
      <c r="O203" s="79">
        <f t="shared" si="31"/>
        <v>393.84920634920633</v>
      </c>
      <c r="P203" s="79">
        <f t="shared" si="31"/>
        <v>770.87378640776706</v>
      </c>
      <c r="Q203" s="79">
        <f t="shared" si="31"/>
        <v>501.07020547945194</v>
      </c>
      <c r="R203" s="107">
        <f t="shared" si="31"/>
        <v>500.64157399486743</v>
      </c>
      <c r="S203" s="79">
        <f t="shared" si="31"/>
        <v>402.98273155416007</v>
      </c>
    </row>
    <row r="204" spans="1:19" ht="15.75" customHeight="1">
      <c r="A204" s="165" t="s">
        <v>70</v>
      </c>
      <c r="B204" s="184" t="s">
        <v>92</v>
      </c>
      <c r="C204" s="16" t="s">
        <v>158</v>
      </c>
      <c r="D204" s="13">
        <v>2.5</v>
      </c>
      <c r="E204" s="13">
        <v>2.5</v>
      </c>
      <c r="F204" s="13">
        <v>2.5</v>
      </c>
      <c r="G204" s="13">
        <v>2.5</v>
      </c>
      <c r="H204" s="13">
        <v>2.5</v>
      </c>
      <c r="I204" s="13">
        <v>2.5</v>
      </c>
      <c r="J204" s="13">
        <v>2.5</v>
      </c>
      <c r="K204" s="13">
        <v>2.5</v>
      </c>
      <c r="L204" s="13">
        <v>2.5</v>
      </c>
      <c r="M204" s="13">
        <v>2.5</v>
      </c>
      <c r="N204" s="13">
        <v>2.5</v>
      </c>
      <c r="O204" s="13">
        <v>2.5</v>
      </c>
      <c r="P204" s="13">
        <v>2.5</v>
      </c>
      <c r="Q204" s="13">
        <v>2.5</v>
      </c>
      <c r="R204" s="80">
        <v>2.5</v>
      </c>
      <c r="S204" s="13">
        <v>2.5</v>
      </c>
    </row>
    <row r="205" spans="1:19" ht="15.75" customHeight="1">
      <c r="A205" s="166"/>
      <c r="B205" s="185"/>
      <c r="C205" s="17" t="s">
        <v>159</v>
      </c>
      <c r="D205" s="87">
        <v>0.20499999999999999</v>
      </c>
      <c r="E205" s="87">
        <v>0.307</v>
      </c>
      <c r="F205" s="87">
        <v>0.16399999999999998</v>
      </c>
      <c r="G205" s="87">
        <v>0.29224999999999995</v>
      </c>
      <c r="H205" s="87">
        <v>0.1855</v>
      </c>
      <c r="I205" s="87">
        <v>0.26649999999999996</v>
      </c>
      <c r="J205" s="87">
        <v>0.14550000000000002</v>
      </c>
      <c r="K205" s="87">
        <v>0.2525</v>
      </c>
      <c r="L205" s="87">
        <v>0.20024999999999998</v>
      </c>
      <c r="M205" s="87">
        <v>0.52674999999999994</v>
      </c>
      <c r="N205" s="87">
        <v>0.22650000000000003</v>
      </c>
      <c r="O205" s="87">
        <v>0.28125</v>
      </c>
      <c r="P205" s="87">
        <v>0.14374999999999999</v>
      </c>
      <c r="Q205" s="87">
        <v>0.21724999999999997</v>
      </c>
      <c r="R205" s="114">
        <v>0.217</v>
      </c>
      <c r="S205" s="87">
        <v>0.11850000000000001</v>
      </c>
    </row>
    <row r="206" spans="1:19" ht="15.75" customHeight="1">
      <c r="A206" s="166"/>
      <c r="B206" s="185"/>
      <c r="C206" s="17" t="s">
        <v>160</v>
      </c>
      <c r="D206" s="13">
        <v>1.5</v>
      </c>
      <c r="E206" s="13">
        <v>1.5</v>
      </c>
      <c r="F206" s="13">
        <v>1.5</v>
      </c>
      <c r="G206" s="13">
        <v>1.5</v>
      </c>
      <c r="H206" s="13">
        <v>1.5</v>
      </c>
      <c r="I206" s="13">
        <v>1.5</v>
      </c>
      <c r="J206" s="13">
        <v>1.5</v>
      </c>
      <c r="K206" s="13">
        <v>1.5</v>
      </c>
      <c r="L206" s="13">
        <v>1.5</v>
      </c>
      <c r="M206" s="13">
        <v>1.5</v>
      </c>
      <c r="N206" s="13">
        <v>1.5</v>
      </c>
      <c r="O206" s="13">
        <v>1.5</v>
      </c>
      <c r="P206" s="13">
        <v>1.5</v>
      </c>
      <c r="Q206" s="13">
        <v>1.5</v>
      </c>
      <c r="R206" s="80">
        <v>1.5</v>
      </c>
      <c r="S206" s="13">
        <v>1.5</v>
      </c>
    </row>
    <row r="207" spans="1:19" ht="15.75" customHeight="1">
      <c r="A207" s="166"/>
      <c r="B207" s="185"/>
      <c r="C207" s="17" t="s">
        <v>161</v>
      </c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80"/>
      <c r="S207" s="13"/>
    </row>
    <row r="208" spans="1:19" ht="15.75" customHeight="1">
      <c r="A208" s="167"/>
      <c r="B208" s="186"/>
      <c r="C208" s="17" t="s">
        <v>162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80"/>
      <c r="S208" s="13"/>
    </row>
    <row r="209" spans="1:19" ht="15.75" customHeight="1">
      <c r="A209" s="153" t="s">
        <v>71</v>
      </c>
      <c r="B209" s="154"/>
      <c r="C209" s="154"/>
      <c r="D209" s="154"/>
      <c r="E209" s="154"/>
      <c r="F209" s="154"/>
      <c r="G209" s="154"/>
      <c r="H209" s="154"/>
      <c r="I209" s="154"/>
      <c r="J209" s="154"/>
      <c r="K209" s="155"/>
      <c r="L209" s="13"/>
      <c r="M209" s="13"/>
      <c r="N209" s="13"/>
      <c r="O209" s="13"/>
      <c r="P209" s="13"/>
      <c r="Q209" s="13"/>
      <c r="R209" s="80"/>
      <c r="S209" s="13"/>
    </row>
    <row r="210" spans="1:19" ht="15.75" customHeight="1">
      <c r="A210" s="165" t="s">
        <v>72</v>
      </c>
      <c r="B210" s="172" t="s">
        <v>93</v>
      </c>
      <c r="C210" s="16" t="s">
        <v>158</v>
      </c>
      <c r="D210" s="13">
        <v>15</v>
      </c>
      <c r="E210" s="13">
        <v>15</v>
      </c>
      <c r="F210" s="13">
        <v>15</v>
      </c>
      <c r="G210" s="13">
        <v>15</v>
      </c>
      <c r="H210" s="13">
        <v>15</v>
      </c>
      <c r="I210" s="13">
        <v>15</v>
      </c>
      <c r="J210" s="13">
        <v>15</v>
      </c>
      <c r="K210" s="13">
        <v>15</v>
      </c>
      <c r="L210" s="13">
        <v>15</v>
      </c>
      <c r="M210" s="13">
        <v>15</v>
      </c>
      <c r="N210" s="13">
        <v>15</v>
      </c>
      <c r="O210" s="13">
        <v>15</v>
      </c>
      <c r="P210" s="13">
        <v>15</v>
      </c>
      <c r="Q210" s="13">
        <v>15</v>
      </c>
      <c r="R210" s="80">
        <v>15</v>
      </c>
      <c r="S210" s="13">
        <v>15</v>
      </c>
    </row>
    <row r="211" spans="1:19" ht="15.75" customHeight="1">
      <c r="A211" s="166"/>
      <c r="B211" s="173"/>
      <c r="C211" s="17" t="s">
        <v>159</v>
      </c>
      <c r="D211" s="13">
        <v>0.52200000000000002</v>
      </c>
      <c r="E211" s="13">
        <v>0.52200000000000002</v>
      </c>
      <c r="F211" s="13">
        <v>0.52200000000000002</v>
      </c>
      <c r="G211" s="13">
        <v>0.52200000000000002</v>
      </c>
      <c r="H211" s="13">
        <v>0.52200000000000002</v>
      </c>
      <c r="I211" s="13">
        <v>0.52200000000000002</v>
      </c>
      <c r="J211" s="13">
        <v>0.52200000000000002</v>
      </c>
      <c r="K211" s="13">
        <v>0.52200000000000002</v>
      </c>
      <c r="L211" s="13">
        <v>0.52200000000000002</v>
      </c>
      <c r="M211" s="13">
        <v>0.52200000000000002</v>
      </c>
      <c r="N211" s="13">
        <v>0.52200000000000002</v>
      </c>
      <c r="O211" s="13">
        <v>0.52200000000000002</v>
      </c>
      <c r="P211" s="13">
        <v>0.52200000000000002</v>
      </c>
      <c r="Q211" s="13">
        <v>0.52200000000000002</v>
      </c>
      <c r="R211" s="80">
        <v>0.52200000000000002</v>
      </c>
      <c r="S211" s="13">
        <v>0.52200000000000002</v>
      </c>
    </row>
    <row r="212" spans="1:19" ht="15.75" customHeight="1">
      <c r="A212" s="166"/>
      <c r="B212" s="173"/>
      <c r="C212" s="17" t="s">
        <v>160</v>
      </c>
      <c r="D212" s="13">
        <v>20</v>
      </c>
      <c r="E212" s="13">
        <v>20</v>
      </c>
      <c r="F212" s="13">
        <v>20</v>
      </c>
      <c r="G212" s="13">
        <v>20</v>
      </c>
      <c r="H212" s="13">
        <v>20</v>
      </c>
      <c r="I212" s="13">
        <v>20</v>
      </c>
      <c r="J212" s="13">
        <v>20</v>
      </c>
      <c r="K212" s="13">
        <v>20</v>
      </c>
      <c r="L212" s="13">
        <v>20</v>
      </c>
      <c r="M212" s="13">
        <v>20</v>
      </c>
      <c r="N212" s="13">
        <v>20</v>
      </c>
      <c r="O212" s="13">
        <v>20</v>
      </c>
      <c r="P212" s="13">
        <v>20</v>
      </c>
      <c r="Q212" s="13">
        <v>20</v>
      </c>
      <c r="R212" s="80">
        <v>20</v>
      </c>
      <c r="S212" s="13">
        <v>20</v>
      </c>
    </row>
    <row r="213" spans="1:19" ht="15.75" customHeight="1">
      <c r="A213" s="166"/>
      <c r="B213" s="173"/>
      <c r="C213" s="17" t="s">
        <v>161</v>
      </c>
      <c r="D213" s="13">
        <v>0.7</v>
      </c>
      <c r="E213" s="13">
        <v>0.7</v>
      </c>
      <c r="F213" s="13">
        <v>0.7</v>
      </c>
      <c r="G213" s="13">
        <v>0.7</v>
      </c>
      <c r="H213" s="13">
        <v>0.7</v>
      </c>
      <c r="I213" s="13">
        <v>0.7</v>
      </c>
      <c r="J213" s="13">
        <v>0.7</v>
      </c>
      <c r="K213" s="13">
        <v>0.7</v>
      </c>
      <c r="L213" s="13">
        <v>0.7</v>
      </c>
      <c r="M213" s="13">
        <v>0.7</v>
      </c>
      <c r="N213" s="13">
        <v>0.7</v>
      </c>
      <c r="O213" s="13">
        <v>0.7</v>
      </c>
      <c r="P213" s="13">
        <v>0.7</v>
      </c>
      <c r="Q213" s="13">
        <v>0.7</v>
      </c>
      <c r="R213" s="80">
        <v>0.7</v>
      </c>
      <c r="S213" s="13">
        <v>0.7</v>
      </c>
    </row>
    <row r="214" spans="1:19" ht="15.75" customHeight="1">
      <c r="A214" s="167"/>
      <c r="B214" s="174"/>
      <c r="C214" s="17" t="s">
        <v>162</v>
      </c>
      <c r="D214" s="78">
        <f>D213/D211*100</f>
        <v>134.09961685823754</v>
      </c>
      <c r="E214" s="78">
        <f t="shared" ref="E214:S214" si="32">E213/E211*100</f>
        <v>134.09961685823754</v>
      </c>
      <c r="F214" s="78">
        <f t="shared" si="32"/>
        <v>134.09961685823754</v>
      </c>
      <c r="G214" s="78">
        <f t="shared" si="32"/>
        <v>134.09961685823754</v>
      </c>
      <c r="H214" s="78">
        <f t="shared" si="32"/>
        <v>134.09961685823754</v>
      </c>
      <c r="I214" s="78">
        <f t="shared" si="32"/>
        <v>134.09961685823754</v>
      </c>
      <c r="J214" s="78">
        <f t="shared" si="32"/>
        <v>134.09961685823754</v>
      </c>
      <c r="K214" s="78">
        <f t="shared" si="32"/>
        <v>134.09961685823754</v>
      </c>
      <c r="L214" s="78">
        <f t="shared" si="32"/>
        <v>134.09961685823754</v>
      </c>
      <c r="M214" s="78">
        <f t="shared" si="32"/>
        <v>134.09961685823754</v>
      </c>
      <c r="N214" s="78">
        <f t="shared" si="32"/>
        <v>134.09961685823754</v>
      </c>
      <c r="O214" s="78">
        <f t="shared" si="32"/>
        <v>134.09961685823754</v>
      </c>
      <c r="P214" s="78">
        <f t="shared" si="32"/>
        <v>134.09961685823754</v>
      </c>
      <c r="Q214" s="78">
        <f t="shared" si="32"/>
        <v>134.09961685823754</v>
      </c>
      <c r="R214" s="106">
        <f t="shared" si="32"/>
        <v>134.09961685823754</v>
      </c>
      <c r="S214" s="78">
        <f t="shared" si="32"/>
        <v>134.09961685823754</v>
      </c>
    </row>
    <row r="215" spans="1:19" ht="15.75" customHeight="1">
      <c r="A215" s="165" t="s">
        <v>73</v>
      </c>
      <c r="B215" s="172" t="s">
        <v>271</v>
      </c>
      <c r="C215" s="16" t="s">
        <v>158</v>
      </c>
      <c r="D215" s="13">
        <v>2000</v>
      </c>
      <c r="E215" s="13">
        <v>2000</v>
      </c>
      <c r="F215" s="13">
        <v>2000</v>
      </c>
      <c r="G215" s="13">
        <v>2000</v>
      </c>
      <c r="H215" s="13">
        <v>2000</v>
      </c>
      <c r="I215" s="13">
        <v>2000</v>
      </c>
      <c r="J215" s="13">
        <v>2000</v>
      </c>
      <c r="K215" s="13">
        <v>2000</v>
      </c>
      <c r="L215" s="13">
        <v>2000</v>
      </c>
      <c r="M215" s="13">
        <v>2000</v>
      </c>
      <c r="N215" s="13">
        <v>2000</v>
      </c>
      <c r="O215" s="13">
        <v>2000</v>
      </c>
      <c r="P215" s="13">
        <v>2000</v>
      </c>
      <c r="Q215" s="13">
        <v>2000</v>
      </c>
      <c r="R215" s="80">
        <v>2000</v>
      </c>
      <c r="S215" s="13">
        <v>2000</v>
      </c>
    </row>
    <row r="216" spans="1:19" ht="15.75" customHeight="1">
      <c r="A216" s="166"/>
      <c r="B216" s="173"/>
      <c r="C216" s="17" t="s">
        <v>159</v>
      </c>
      <c r="D216" s="13">
        <v>69.599999999999994</v>
      </c>
      <c r="E216" s="13">
        <v>69.599999999999994</v>
      </c>
      <c r="F216" s="13">
        <v>69.599999999999994</v>
      </c>
      <c r="G216" s="13">
        <v>69.599999999999994</v>
      </c>
      <c r="H216" s="13">
        <v>69.599999999999994</v>
      </c>
      <c r="I216" s="13">
        <v>69.599999999999994</v>
      </c>
      <c r="J216" s="13">
        <v>69.599999999999994</v>
      </c>
      <c r="K216" s="13">
        <v>69.599999999999994</v>
      </c>
      <c r="L216" s="13">
        <v>69.599999999999994</v>
      </c>
      <c r="M216" s="13">
        <v>69.599999999999994</v>
      </c>
      <c r="N216" s="13">
        <v>69.599999999999994</v>
      </c>
      <c r="O216" s="13">
        <v>69.599999999999994</v>
      </c>
      <c r="P216" s="13">
        <v>69.599999999999994</v>
      </c>
      <c r="Q216" s="13">
        <v>69.599999999999994</v>
      </c>
      <c r="R216" s="80">
        <v>69.599999999999994</v>
      </c>
      <c r="S216" s="13">
        <v>69.599999999999994</v>
      </c>
    </row>
    <row r="217" spans="1:19" ht="15.75" customHeight="1">
      <c r="A217" s="166"/>
      <c r="B217" s="173"/>
      <c r="C217" s="17" t="s">
        <v>160</v>
      </c>
      <c r="D217" s="13">
        <v>20000</v>
      </c>
      <c r="E217" s="13">
        <v>20000</v>
      </c>
      <c r="F217" s="13">
        <v>20000</v>
      </c>
      <c r="G217" s="13">
        <v>20000</v>
      </c>
      <c r="H217" s="13">
        <v>20000</v>
      </c>
      <c r="I217" s="13">
        <v>20000</v>
      </c>
      <c r="J217" s="13">
        <v>20000</v>
      </c>
      <c r="K217" s="13">
        <v>20000</v>
      </c>
      <c r="L217" s="13">
        <v>20000</v>
      </c>
      <c r="M217" s="13">
        <v>20000</v>
      </c>
      <c r="N217" s="13">
        <v>20000</v>
      </c>
      <c r="O217" s="13">
        <v>20000</v>
      </c>
      <c r="P217" s="13">
        <v>20000</v>
      </c>
      <c r="Q217" s="13">
        <v>20000</v>
      </c>
      <c r="R217" s="13">
        <v>20000</v>
      </c>
      <c r="S217" s="13">
        <v>20000</v>
      </c>
    </row>
    <row r="218" spans="1:19" ht="18.75" customHeight="1">
      <c r="A218" s="166"/>
      <c r="B218" s="173"/>
      <c r="C218" s="17" t="s">
        <v>161</v>
      </c>
      <c r="D218" s="13">
        <v>696</v>
      </c>
      <c r="E218" s="13">
        <v>696</v>
      </c>
      <c r="F218" s="13">
        <v>696</v>
      </c>
      <c r="G218" s="13">
        <v>696</v>
      </c>
      <c r="H218" s="13">
        <v>696</v>
      </c>
      <c r="I218" s="13">
        <v>696</v>
      </c>
      <c r="J218" s="13">
        <v>696</v>
      </c>
      <c r="K218" s="13">
        <v>696</v>
      </c>
      <c r="L218" s="13">
        <v>696</v>
      </c>
      <c r="M218" s="13">
        <v>696</v>
      </c>
      <c r="N218" s="13">
        <v>696</v>
      </c>
      <c r="O218" s="13">
        <v>696</v>
      </c>
      <c r="P218" s="13">
        <v>696</v>
      </c>
      <c r="Q218" s="13">
        <v>696</v>
      </c>
      <c r="R218" s="13">
        <v>696</v>
      </c>
      <c r="S218" s="13">
        <v>696</v>
      </c>
    </row>
    <row r="219" spans="1:19" ht="15.75" customHeight="1">
      <c r="A219" s="167"/>
      <c r="B219" s="174"/>
      <c r="C219" s="17" t="s">
        <v>162</v>
      </c>
      <c r="D219" s="13">
        <f>D218/D216*100</f>
        <v>1000</v>
      </c>
      <c r="E219" s="13">
        <f t="shared" ref="E219:S219" si="33">E218/E216*100</f>
        <v>1000</v>
      </c>
      <c r="F219" s="13">
        <f t="shared" si="33"/>
        <v>1000</v>
      </c>
      <c r="G219" s="13">
        <f t="shared" si="33"/>
        <v>1000</v>
      </c>
      <c r="H219" s="13">
        <f t="shared" si="33"/>
        <v>1000</v>
      </c>
      <c r="I219" s="13">
        <f t="shared" si="33"/>
        <v>1000</v>
      </c>
      <c r="J219" s="13">
        <f t="shared" si="33"/>
        <v>1000</v>
      </c>
      <c r="K219" s="13">
        <f t="shared" si="33"/>
        <v>1000</v>
      </c>
      <c r="L219" s="13">
        <f t="shared" si="33"/>
        <v>1000</v>
      </c>
      <c r="M219" s="13">
        <f t="shared" si="33"/>
        <v>1000</v>
      </c>
      <c r="N219" s="13">
        <f t="shared" si="33"/>
        <v>1000</v>
      </c>
      <c r="O219" s="13">
        <f t="shared" si="33"/>
        <v>1000</v>
      </c>
      <c r="P219" s="13">
        <f t="shared" si="33"/>
        <v>1000</v>
      </c>
      <c r="Q219" s="13">
        <f t="shared" si="33"/>
        <v>1000</v>
      </c>
      <c r="R219" s="80">
        <f t="shared" si="33"/>
        <v>1000</v>
      </c>
      <c r="S219" s="13">
        <f t="shared" si="33"/>
        <v>1000</v>
      </c>
    </row>
    <row r="220" spans="1:19" ht="15.75" customHeight="1">
      <c r="A220" s="165" t="s">
        <v>74</v>
      </c>
      <c r="B220" s="172" t="s">
        <v>94</v>
      </c>
      <c r="C220" s="16" t="s">
        <v>158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80">
        <v>0</v>
      </c>
      <c r="S220" s="13">
        <v>0</v>
      </c>
    </row>
    <row r="221" spans="1:19" ht="15.75" customHeight="1">
      <c r="A221" s="166"/>
      <c r="B221" s="173"/>
      <c r="C221" s="17" t="s">
        <v>159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80">
        <v>0</v>
      </c>
      <c r="S221" s="13">
        <v>0</v>
      </c>
    </row>
    <row r="222" spans="1:19" ht="15.75" customHeight="1">
      <c r="A222" s="166"/>
      <c r="B222" s="173"/>
      <c r="C222" s="17" t="s">
        <v>160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80">
        <v>0</v>
      </c>
      <c r="S222" s="13">
        <v>0</v>
      </c>
    </row>
    <row r="223" spans="1:19" ht="15.75" customHeight="1">
      <c r="A223" s="166"/>
      <c r="B223" s="173"/>
      <c r="C223" s="17" t="s">
        <v>161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80">
        <v>0</v>
      </c>
      <c r="S223" s="13">
        <v>0</v>
      </c>
    </row>
    <row r="224" spans="1:19" ht="15.75" customHeight="1">
      <c r="A224" s="167"/>
      <c r="B224" s="174"/>
      <c r="C224" s="17" t="s">
        <v>162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80">
        <v>0</v>
      </c>
      <c r="S224" s="13">
        <v>0</v>
      </c>
    </row>
    <row r="225" spans="1:19" ht="15.75" customHeight="1">
      <c r="A225" s="165" t="s">
        <v>75</v>
      </c>
      <c r="B225" s="172" t="s">
        <v>95</v>
      </c>
      <c r="C225" s="16" t="s">
        <v>158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80">
        <v>0</v>
      </c>
      <c r="S225" s="13">
        <v>0</v>
      </c>
    </row>
    <row r="226" spans="1:19" ht="15.75" customHeight="1">
      <c r="A226" s="166"/>
      <c r="B226" s="173"/>
      <c r="C226" s="17" t="s">
        <v>159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80">
        <v>0</v>
      </c>
      <c r="S226" s="13">
        <v>0</v>
      </c>
    </row>
    <row r="227" spans="1:19" ht="15.75" customHeight="1">
      <c r="A227" s="166"/>
      <c r="B227" s="173"/>
      <c r="C227" s="17" t="s">
        <v>160</v>
      </c>
      <c r="D227" s="13">
        <v>20</v>
      </c>
      <c r="E227" s="13">
        <v>20</v>
      </c>
      <c r="F227" s="13">
        <v>20</v>
      </c>
      <c r="G227" s="13">
        <v>20</v>
      </c>
      <c r="H227" s="13">
        <v>20</v>
      </c>
      <c r="I227" s="13">
        <v>20</v>
      </c>
      <c r="J227" s="13">
        <v>20</v>
      </c>
      <c r="K227" s="13">
        <v>20</v>
      </c>
      <c r="L227" s="13">
        <v>20</v>
      </c>
      <c r="M227" s="13">
        <v>20</v>
      </c>
      <c r="N227" s="13">
        <v>20</v>
      </c>
      <c r="O227" s="13">
        <v>20</v>
      </c>
      <c r="P227" s="13">
        <v>20</v>
      </c>
      <c r="Q227" s="13">
        <v>20</v>
      </c>
      <c r="R227" s="80">
        <v>20</v>
      </c>
      <c r="S227" s="13">
        <v>20</v>
      </c>
    </row>
    <row r="228" spans="1:19" ht="15.75" customHeight="1">
      <c r="A228" s="166"/>
      <c r="B228" s="173"/>
      <c r="C228" s="17" t="s">
        <v>161</v>
      </c>
      <c r="D228" s="13">
        <v>0.7</v>
      </c>
      <c r="E228" s="13">
        <v>0.7</v>
      </c>
      <c r="F228" s="13">
        <v>0.7</v>
      </c>
      <c r="G228" s="13">
        <v>0.7</v>
      </c>
      <c r="H228" s="13">
        <v>0.7</v>
      </c>
      <c r="I228" s="13">
        <v>0.7</v>
      </c>
      <c r="J228" s="13">
        <v>0.7</v>
      </c>
      <c r="K228" s="13">
        <v>0.7</v>
      </c>
      <c r="L228" s="13">
        <v>0.7</v>
      </c>
      <c r="M228" s="13">
        <v>0.7</v>
      </c>
      <c r="N228" s="13">
        <v>0.7</v>
      </c>
      <c r="O228" s="13">
        <v>0.7</v>
      </c>
      <c r="P228" s="13">
        <v>0.7</v>
      </c>
      <c r="Q228" s="13">
        <v>0.7</v>
      </c>
      <c r="R228" s="80">
        <v>0.7</v>
      </c>
      <c r="S228" s="13">
        <v>0.7</v>
      </c>
    </row>
    <row r="229" spans="1:19" ht="15.75" customHeight="1">
      <c r="A229" s="167"/>
      <c r="B229" s="174"/>
      <c r="C229" s="17" t="s">
        <v>162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80">
        <v>0</v>
      </c>
      <c r="S229" s="13">
        <v>0</v>
      </c>
    </row>
    <row r="230" spans="1:19" ht="15.75" customHeight="1">
      <c r="A230" s="165" t="s">
        <v>76</v>
      </c>
      <c r="B230" s="172" t="s">
        <v>96</v>
      </c>
      <c r="C230" s="16" t="s">
        <v>158</v>
      </c>
      <c r="D230" s="13">
        <v>15</v>
      </c>
      <c r="E230" s="13">
        <v>15</v>
      </c>
      <c r="F230" s="13">
        <v>15</v>
      </c>
      <c r="G230" s="13">
        <v>15</v>
      </c>
      <c r="H230" s="13">
        <v>15</v>
      </c>
      <c r="I230" s="13">
        <v>15</v>
      </c>
      <c r="J230" s="13">
        <v>15</v>
      </c>
      <c r="K230" s="13">
        <v>15</v>
      </c>
      <c r="L230" s="13">
        <v>15</v>
      </c>
      <c r="M230" s="13">
        <v>15</v>
      </c>
      <c r="N230" s="13">
        <v>15</v>
      </c>
      <c r="O230" s="13">
        <v>15</v>
      </c>
      <c r="P230" s="13">
        <v>15</v>
      </c>
      <c r="Q230" s="13">
        <v>15</v>
      </c>
      <c r="R230" s="80">
        <v>15</v>
      </c>
      <c r="S230" s="13">
        <v>15</v>
      </c>
    </row>
    <row r="231" spans="1:19" ht="15.75" customHeight="1">
      <c r="A231" s="166"/>
      <c r="B231" s="173"/>
      <c r="C231" s="17" t="s">
        <v>159</v>
      </c>
      <c r="D231" s="13">
        <v>0.52200000000000002</v>
      </c>
      <c r="E231" s="13">
        <v>0.52200000000000002</v>
      </c>
      <c r="F231" s="13">
        <v>0.52200000000000002</v>
      </c>
      <c r="G231" s="13">
        <v>0.52200000000000002</v>
      </c>
      <c r="H231" s="13">
        <v>0.52200000000000002</v>
      </c>
      <c r="I231" s="13">
        <v>0.52200000000000002</v>
      </c>
      <c r="J231" s="13">
        <v>0.52200000000000002</v>
      </c>
      <c r="K231" s="13">
        <v>0.52200000000000002</v>
      </c>
      <c r="L231" s="13">
        <v>0.52200000000000002</v>
      </c>
      <c r="M231" s="13">
        <v>0.52200000000000002</v>
      </c>
      <c r="N231" s="13">
        <v>0.52200000000000002</v>
      </c>
      <c r="O231" s="13">
        <v>0.52200000000000002</v>
      </c>
      <c r="P231" s="13">
        <v>0.52200000000000002</v>
      </c>
      <c r="Q231" s="13">
        <v>0.52200000000000002</v>
      </c>
      <c r="R231" s="80">
        <v>0.52200000000000002</v>
      </c>
      <c r="S231" s="13">
        <v>0.52200000000000002</v>
      </c>
    </row>
    <row r="232" spans="1:19" ht="15.75" customHeight="1">
      <c r="A232" s="166"/>
      <c r="B232" s="173"/>
      <c r="C232" s="17" t="s">
        <v>160</v>
      </c>
      <c r="D232" s="13">
        <v>20</v>
      </c>
      <c r="E232" s="13">
        <v>20</v>
      </c>
      <c r="F232" s="13">
        <v>20</v>
      </c>
      <c r="G232" s="13">
        <v>20</v>
      </c>
      <c r="H232" s="13">
        <v>20</v>
      </c>
      <c r="I232" s="13">
        <v>20</v>
      </c>
      <c r="J232" s="13">
        <v>20</v>
      </c>
      <c r="K232" s="13">
        <v>20</v>
      </c>
      <c r="L232" s="13">
        <v>20</v>
      </c>
      <c r="M232" s="13">
        <v>20</v>
      </c>
      <c r="N232" s="13">
        <v>20</v>
      </c>
      <c r="O232" s="13">
        <v>20</v>
      </c>
      <c r="P232" s="13">
        <v>20</v>
      </c>
      <c r="Q232" s="13">
        <v>20</v>
      </c>
      <c r="R232" s="80">
        <v>20</v>
      </c>
      <c r="S232" s="13">
        <v>20</v>
      </c>
    </row>
    <row r="233" spans="1:19" ht="15.75" customHeight="1">
      <c r="A233" s="166"/>
      <c r="B233" s="173"/>
      <c r="C233" s="17" t="s">
        <v>161</v>
      </c>
      <c r="D233" s="13">
        <v>0.7</v>
      </c>
      <c r="E233" s="13">
        <v>0.7</v>
      </c>
      <c r="F233" s="13">
        <v>0.7</v>
      </c>
      <c r="G233" s="13">
        <v>0.7</v>
      </c>
      <c r="H233" s="13">
        <v>0.7</v>
      </c>
      <c r="I233" s="13">
        <v>0.7</v>
      </c>
      <c r="J233" s="13">
        <v>0.7</v>
      </c>
      <c r="K233" s="13">
        <v>0.7</v>
      </c>
      <c r="L233" s="13">
        <v>0.7</v>
      </c>
      <c r="M233" s="13">
        <v>0.7</v>
      </c>
      <c r="N233" s="13">
        <v>0.7</v>
      </c>
      <c r="O233" s="13">
        <v>0.7</v>
      </c>
      <c r="P233" s="13">
        <v>0.7</v>
      </c>
      <c r="Q233" s="13">
        <v>0.7</v>
      </c>
      <c r="R233" s="80">
        <v>0.7</v>
      </c>
      <c r="S233" s="13">
        <v>0.7</v>
      </c>
    </row>
    <row r="234" spans="1:19" ht="15.75" customHeight="1">
      <c r="A234" s="167"/>
      <c r="B234" s="174"/>
      <c r="C234" s="17" t="s">
        <v>162</v>
      </c>
      <c r="D234" s="78">
        <f t="shared" ref="D234:S234" si="34">D233/D231*100</f>
        <v>134.09961685823754</v>
      </c>
      <c r="E234" s="78">
        <f t="shared" si="34"/>
        <v>134.09961685823754</v>
      </c>
      <c r="F234" s="78">
        <f t="shared" si="34"/>
        <v>134.09961685823754</v>
      </c>
      <c r="G234" s="78">
        <f t="shared" si="34"/>
        <v>134.09961685823754</v>
      </c>
      <c r="H234" s="78">
        <f t="shared" si="34"/>
        <v>134.09961685823754</v>
      </c>
      <c r="I234" s="78">
        <f t="shared" si="34"/>
        <v>134.09961685823754</v>
      </c>
      <c r="J234" s="78">
        <f t="shared" si="34"/>
        <v>134.09961685823754</v>
      </c>
      <c r="K234" s="78">
        <f t="shared" si="34"/>
        <v>134.09961685823754</v>
      </c>
      <c r="L234" s="78">
        <f t="shared" si="34"/>
        <v>134.09961685823754</v>
      </c>
      <c r="M234" s="78">
        <f t="shared" si="34"/>
        <v>134.09961685823754</v>
      </c>
      <c r="N234" s="78">
        <f t="shared" si="34"/>
        <v>134.09961685823754</v>
      </c>
      <c r="O234" s="78">
        <f t="shared" si="34"/>
        <v>134.09961685823754</v>
      </c>
      <c r="P234" s="78">
        <f t="shared" si="34"/>
        <v>134.09961685823754</v>
      </c>
      <c r="Q234" s="78">
        <f t="shared" si="34"/>
        <v>134.09961685823754</v>
      </c>
      <c r="R234" s="106">
        <f t="shared" si="34"/>
        <v>134.09961685823754</v>
      </c>
      <c r="S234" s="78">
        <f t="shared" si="34"/>
        <v>134.09961685823754</v>
      </c>
    </row>
    <row r="235" spans="1:19" ht="15.75" customHeight="1">
      <c r="A235" s="165" t="s">
        <v>77</v>
      </c>
      <c r="B235" s="172" t="s">
        <v>97</v>
      </c>
      <c r="C235" s="16" t="s">
        <v>158</v>
      </c>
      <c r="D235" s="13">
        <v>5</v>
      </c>
      <c r="E235" s="13">
        <v>5</v>
      </c>
      <c r="F235" s="13">
        <v>5</v>
      </c>
      <c r="G235" s="13">
        <v>5</v>
      </c>
      <c r="H235" s="13">
        <v>5</v>
      </c>
      <c r="I235" s="13">
        <v>5</v>
      </c>
      <c r="J235" s="13">
        <v>5</v>
      </c>
      <c r="K235" s="13">
        <v>5</v>
      </c>
      <c r="L235" s="13">
        <v>5</v>
      </c>
      <c r="M235" s="13">
        <v>5</v>
      </c>
      <c r="N235" s="13">
        <v>5</v>
      </c>
      <c r="O235" s="13">
        <v>5</v>
      </c>
      <c r="P235" s="13">
        <v>5</v>
      </c>
      <c r="Q235" s="13">
        <v>5</v>
      </c>
      <c r="R235" s="80">
        <v>5</v>
      </c>
      <c r="S235" s="13">
        <v>5</v>
      </c>
    </row>
    <row r="236" spans="1:19" ht="15.75" customHeight="1">
      <c r="A236" s="166"/>
      <c r="B236" s="173"/>
      <c r="C236" s="17" t="s">
        <v>159</v>
      </c>
      <c r="D236" s="87">
        <v>0.17399999999999999</v>
      </c>
      <c r="E236" s="87">
        <v>0.17399999999999999</v>
      </c>
      <c r="F236" s="87">
        <v>0.17399999999999999</v>
      </c>
      <c r="G236" s="87">
        <v>0.17399999999999999</v>
      </c>
      <c r="H236" s="87">
        <v>0.17399999999999999</v>
      </c>
      <c r="I236" s="87">
        <v>0.17399999999999999</v>
      </c>
      <c r="J236" s="87">
        <v>0.17399999999999999</v>
      </c>
      <c r="K236" s="87">
        <v>0.17399999999999999</v>
      </c>
      <c r="L236" s="87">
        <v>0.17399999999999999</v>
      </c>
      <c r="M236" s="87">
        <v>0.17399999999999999</v>
      </c>
      <c r="N236" s="87">
        <v>0.17399999999999999</v>
      </c>
      <c r="O236" s="87">
        <v>0.17399999999999999</v>
      </c>
      <c r="P236" s="87">
        <v>0.17399999999999999</v>
      </c>
      <c r="Q236" s="87">
        <v>0.17399999999999999</v>
      </c>
      <c r="R236" s="114">
        <v>0.17399999999999999</v>
      </c>
      <c r="S236" s="87">
        <v>0.17399999999999999</v>
      </c>
    </row>
    <row r="237" spans="1:19" ht="15.75" customHeight="1">
      <c r="A237" s="166"/>
      <c r="B237" s="173"/>
      <c r="C237" s="17" t="s">
        <v>160</v>
      </c>
      <c r="D237" s="13">
        <v>20</v>
      </c>
      <c r="E237" s="13">
        <v>20</v>
      </c>
      <c r="F237" s="13">
        <v>20</v>
      </c>
      <c r="G237" s="13">
        <v>20</v>
      </c>
      <c r="H237" s="13">
        <v>20</v>
      </c>
      <c r="I237" s="13">
        <v>20</v>
      </c>
      <c r="J237" s="13">
        <v>20</v>
      </c>
      <c r="K237" s="13">
        <v>20</v>
      </c>
      <c r="L237" s="13">
        <v>20</v>
      </c>
      <c r="M237" s="13">
        <v>20</v>
      </c>
      <c r="N237" s="13">
        <v>20</v>
      </c>
      <c r="O237" s="13">
        <v>20</v>
      </c>
      <c r="P237" s="13">
        <v>20</v>
      </c>
      <c r="Q237" s="13">
        <v>20</v>
      </c>
      <c r="R237" s="80">
        <v>20</v>
      </c>
      <c r="S237" s="13">
        <v>20</v>
      </c>
    </row>
    <row r="238" spans="1:19" ht="15.75" customHeight="1">
      <c r="A238" s="166"/>
      <c r="B238" s="173"/>
      <c r="C238" s="17" t="s">
        <v>161</v>
      </c>
      <c r="D238" s="87">
        <v>0.69599999999999995</v>
      </c>
      <c r="E238" s="87">
        <v>0.69599999999999995</v>
      </c>
      <c r="F238" s="87">
        <v>0.69599999999999995</v>
      </c>
      <c r="G238" s="87">
        <v>0.69599999999999995</v>
      </c>
      <c r="H238" s="87">
        <v>0.69599999999999995</v>
      </c>
      <c r="I238" s="87">
        <v>0.69599999999999995</v>
      </c>
      <c r="J238" s="87">
        <v>0.69599999999999995</v>
      </c>
      <c r="K238" s="87">
        <v>0.69599999999999995</v>
      </c>
      <c r="L238" s="87">
        <v>0.69599999999999995</v>
      </c>
      <c r="M238" s="87">
        <v>0.69599999999999995</v>
      </c>
      <c r="N238" s="87">
        <v>0.69599999999999995</v>
      </c>
      <c r="O238" s="87">
        <v>0.69599999999999995</v>
      </c>
      <c r="P238" s="87">
        <v>0.69599999999999995</v>
      </c>
      <c r="Q238" s="87">
        <v>0.69599999999999995</v>
      </c>
      <c r="R238" s="114">
        <v>0.69599999999999995</v>
      </c>
      <c r="S238" s="87">
        <v>0.69599999999999995</v>
      </c>
    </row>
    <row r="239" spans="1:19" ht="15.75" customHeight="1">
      <c r="A239" s="167"/>
      <c r="B239" s="174"/>
      <c r="C239" s="17" t="s">
        <v>162</v>
      </c>
      <c r="D239" s="13">
        <f>D238/D236*100</f>
        <v>400</v>
      </c>
      <c r="E239" s="13">
        <f t="shared" ref="E239:S239" si="35">E238/E236*100</f>
        <v>400</v>
      </c>
      <c r="F239" s="13">
        <f t="shared" si="35"/>
        <v>400</v>
      </c>
      <c r="G239" s="13">
        <f t="shared" si="35"/>
        <v>400</v>
      </c>
      <c r="H239" s="13">
        <f t="shared" si="35"/>
        <v>400</v>
      </c>
      <c r="I239" s="13">
        <f t="shared" si="35"/>
        <v>400</v>
      </c>
      <c r="J239" s="13">
        <f t="shared" si="35"/>
        <v>400</v>
      </c>
      <c r="K239" s="13">
        <f t="shared" si="35"/>
        <v>400</v>
      </c>
      <c r="L239" s="13">
        <f t="shared" si="35"/>
        <v>400</v>
      </c>
      <c r="M239" s="13">
        <f t="shared" si="35"/>
        <v>400</v>
      </c>
      <c r="N239" s="13">
        <f t="shared" si="35"/>
        <v>400</v>
      </c>
      <c r="O239" s="13">
        <f t="shared" si="35"/>
        <v>400</v>
      </c>
      <c r="P239" s="13">
        <f t="shared" si="35"/>
        <v>400</v>
      </c>
      <c r="Q239" s="13">
        <f t="shared" si="35"/>
        <v>400</v>
      </c>
      <c r="R239" s="80">
        <f t="shared" si="35"/>
        <v>400</v>
      </c>
      <c r="S239" s="13">
        <f t="shared" si="35"/>
        <v>400</v>
      </c>
    </row>
    <row r="240" spans="1:19" ht="15.75" customHeight="1">
      <c r="A240" s="165" t="s">
        <v>78</v>
      </c>
      <c r="B240" s="172" t="s">
        <v>98</v>
      </c>
      <c r="C240" s="16" t="s">
        <v>158</v>
      </c>
      <c r="D240" s="13">
        <v>100</v>
      </c>
      <c r="E240" s="13">
        <v>100</v>
      </c>
      <c r="F240" s="13">
        <v>100</v>
      </c>
      <c r="G240" s="13">
        <v>100</v>
      </c>
      <c r="H240" s="13">
        <v>100</v>
      </c>
      <c r="I240" s="13">
        <v>100</v>
      </c>
      <c r="J240" s="13">
        <v>100</v>
      </c>
      <c r="K240" s="13">
        <v>100</v>
      </c>
      <c r="L240" s="13">
        <v>100</v>
      </c>
      <c r="M240" s="13">
        <v>100</v>
      </c>
      <c r="N240" s="13">
        <v>100</v>
      </c>
      <c r="O240" s="13">
        <v>100</v>
      </c>
      <c r="P240" s="13">
        <v>100</v>
      </c>
      <c r="Q240" s="13">
        <v>100</v>
      </c>
      <c r="R240" s="80">
        <v>100</v>
      </c>
      <c r="S240" s="13">
        <v>100</v>
      </c>
    </row>
    <row r="241" spans="1:19" ht="15.75" customHeight="1">
      <c r="A241" s="166"/>
      <c r="B241" s="173"/>
      <c r="C241" s="17" t="s">
        <v>159</v>
      </c>
      <c r="D241" s="13">
        <v>3.48</v>
      </c>
      <c r="E241" s="13">
        <v>3.48</v>
      </c>
      <c r="F241" s="13">
        <v>3.48</v>
      </c>
      <c r="G241" s="13">
        <v>3.48</v>
      </c>
      <c r="H241" s="13">
        <v>3.48</v>
      </c>
      <c r="I241" s="13">
        <v>3.48</v>
      </c>
      <c r="J241" s="13">
        <v>3.48</v>
      </c>
      <c r="K241" s="13">
        <v>3.48</v>
      </c>
      <c r="L241" s="13">
        <v>3.48</v>
      </c>
      <c r="M241" s="13">
        <v>3.48</v>
      </c>
      <c r="N241" s="13">
        <v>3.48</v>
      </c>
      <c r="O241" s="13">
        <v>3.48</v>
      </c>
      <c r="P241" s="13">
        <v>3.48</v>
      </c>
      <c r="Q241" s="13">
        <v>3.48</v>
      </c>
      <c r="R241" s="80">
        <v>3.48</v>
      </c>
      <c r="S241" s="13">
        <v>3.48</v>
      </c>
    </row>
    <row r="242" spans="1:19" ht="15.75" customHeight="1">
      <c r="A242" s="166"/>
      <c r="B242" s="173"/>
      <c r="C242" s="17" t="s">
        <v>160</v>
      </c>
      <c r="D242" s="13">
        <v>100</v>
      </c>
      <c r="E242" s="13">
        <v>100</v>
      </c>
      <c r="F242" s="13">
        <v>100</v>
      </c>
      <c r="G242" s="13">
        <v>100</v>
      </c>
      <c r="H242" s="13">
        <v>100</v>
      </c>
      <c r="I242" s="13">
        <v>100</v>
      </c>
      <c r="J242" s="13">
        <v>100</v>
      </c>
      <c r="K242" s="13">
        <v>100</v>
      </c>
      <c r="L242" s="13">
        <v>100</v>
      </c>
      <c r="M242" s="13">
        <v>100</v>
      </c>
      <c r="N242" s="13">
        <v>100</v>
      </c>
      <c r="O242" s="13">
        <v>100</v>
      </c>
      <c r="P242" s="13">
        <v>100</v>
      </c>
      <c r="Q242" s="13">
        <v>100</v>
      </c>
      <c r="R242" s="80">
        <v>100</v>
      </c>
      <c r="S242" s="13">
        <v>100</v>
      </c>
    </row>
    <row r="243" spans="1:19" ht="15.75" customHeight="1">
      <c r="A243" s="166"/>
      <c r="B243" s="173"/>
      <c r="C243" s="17" t="s">
        <v>161</v>
      </c>
      <c r="D243" s="13">
        <v>3.48</v>
      </c>
      <c r="E243" s="13">
        <v>3.48</v>
      </c>
      <c r="F243" s="13">
        <v>3.48</v>
      </c>
      <c r="G243" s="13">
        <v>3.48</v>
      </c>
      <c r="H243" s="13">
        <v>3.48</v>
      </c>
      <c r="I243" s="13">
        <v>3.48</v>
      </c>
      <c r="J243" s="13">
        <v>3.48</v>
      </c>
      <c r="K243" s="13">
        <v>3.48</v>
      </c>
      <c r="L243" s="13">
        <v>3.48</v>
      </c>
      <c r="M243" s="13">
        <v>3.48</v>
      </c>
      <c r="N243" s="13">
        <v>3.48</v>
      </c>
      <c r="O243" s="13">
        <v>3.48</v>
      </c>
      <c r="P243" s="13">
        <v>3.48</v>
      </c>
      <c r="Q243" s="13">
        <v>3.48</v>
      </c>
      <c r="R243" s="80">
        <v>3.48</v>
      </c>
      <c r="S243" s="13">
        <v>3.48</v>
      </c>
    </row>
    <row r="244" spans="1:19" ht="15.75" customHeight="1">
      <c r="A244" s="167"/>
      <c r="B244" s="174"/>
      <c r="C244" s="17" t="s">
        <v>162</v>
      </c>
      <c r="D244" s="13">
        <f>D243/D241*100</f>
        <v>100</v>
      </c>
      <c r="E244" s="13">
        <f t="shared" ref="E244:S244" si="36">E243/E241*100</f>
        <v>100</v>
      </c>
      <c r="F244" s="13">
        <f t="shared" si="36"/>
        <v>100</v>
      </c>
      <c r="G244" s="13">
        <f t="shared" si="36"/>
        <v>100</v>
      </c>
      <c r="H244" s="13">
        <f t="shared" si="36"/>
        <v>100</v>
      </c>
      <c r="I244" s="13">
        <f t="shared" si="36"/>
        <v>100</v>
      </c>
      <c r="J244" s="13">
        <f t="shared" si="36"/>
        <v>100</v>
      </c>
      <c r="K244" s="13">
        <f t="shared" si="36"/>
        <v>100</v>
      </c>
      <c r="L244" s="13">
        <f t="shared" si="36"/>
        <v>100</v>
      </c>
      <c r="M244" s="13">
        <f t="shared" si="36"/>
        <v>100</v>
      </c>
      <c r="N244" s="13">
        <f t="shared" si="36"/>
        <v>100</v>
      </c>
      <c r="O244" s="13">
        <f t="shared" si="36"/>
        <v>100</v>
      </c>
      <c r="P244" s="13">
        <f t="shared" si="36"/>
        <v>100</v>
      </c>
      <c r="Q244" s="13">
        <f t="shared" si="36"/>
        <v>100</v>
      </c>
      <c r="R244" s="80">
        <f t="shared" si="36"/>
        <v>100</v>
      </c>
      <c r="S244" s="13">
        <f t="shared" si="36"/>
        <v>100</v>
      </c>
    </row>
    <row r="245" spans="1:19" ht="15.75" customHeight="1">
      <c r="A245" s="165" t="s">
        <v>79</v>
      </c>
      <c r="B245" s="172" t="s">
        <v>99</v>
      </c>
      <c r="C245" s="16" t="s">
        <v>158</v>
      </c>
      <c r="D245" s="13">
        <v>20</v>
      </c>
      <c r="E245" s="13">
        <v>20</v>
      </c>
      <c r="F245" s="13">
        <v>20</v>
      </c>
      <c r="G245" s="13">
        <v>20</v>
      </c>
      <c r="H245" s="13">
        <v>20</v>
      </c>
      <c r="I245" s="13">
        <v>20</v>
      </c>
      <c r="J245" s="13">
        <v>20</v>
      </c>
      <c r="K245" s="13">
        <v>20</v>
      </c>
      <c r="L245" s="13">
        <v>20</v>
      </c>
      <c r="M245" s="13">
        <v>20</v>
      </c>
      <c r="N245" s="13">
        <v>20</v>
      </c>
      <c r="O245" s="13">
        <v>20</v>
      </c>
      <c r="P245" s="13">
        <v>20</v>
      </c>
      <c r="Q245" s="13">
        <v>20</v>
      </c>
      <c r="R245" s="13">
        <v>20</v>
      </c>
      <c r="S245" s="13">
        <v>20</v>
      </c>
    </row>
    <row r="246" spans="1:19" ht="15.75" customHeight="1">
      <c r="A246" s="166"/>
      <c r="B246" s="173"/>
      <c r="C246" s="17" t="s">
        <v>159</v>
      </c>
      <c r="D246" s="87">
        <v>0.69599999999999995</v>
      </c>
      <c r="E246" s="87">
        <v>0.69599999999999995</v>
      </c>
      <c r="F246" s="87">
        <v>0.69599999999999995</v>
      </c>
      <c r="G246" s="87">
        <v>0.69599999999999995</v>
      </c>
      <c r="H246" s="87">
        <v>0.69599999999999995</v>
      </c>
      <c r="I246" s="87">
        <v>0.69599999999999995</v>
      </c>
      <c r="J246" s="87">
        <v>0.69599999999999995</v>
      </c>
      <c r="K246" s="87">
        <v>0.69599999999999995</v>
      </c>
      <c r="L246" s="87">
        <v>0.69599999999999995</v>
      </c>
      <c r="M246" s="87">
        <v>0.69599999999999995</v>
      </c>
      <c r="N246" s="87">
        <v>0.69599999999999995</v>
      </c>
      <c r="O246" s="87">
        <v>0.69599999999999995</v>
      </c>
      <c r="P246" s="87">
        <v>0.69599999999999995</v>
      </c>
      <c r="Q246" s="87">
        <v>0.69599999999999995</v>
      </c>
      <c r="R246" s="87">
        <v>0.69599999999999995</v>
      </c>
      <c r="S246" s="87">
        <v>0.69599999999999995</v>
      </c>
    </row>
    <row r="247" spans="1:19" ht="15.75" customHeight="1">
      <c r="A247" s="166"/>
      <c r="B247" s="173"/>
      <c r="C247" s="17" t="s">
        <v>160</v>
      </c>
      <c r="D247" s="13">
        <v>100</v>
      </c>
      <c r="E247" s="13">
        <v>100</v>
      </c>
      <c r="F247" s="13">
        <v>100</v>
      </c>
      <c r="G247" s="13">
        <v>100</v>
      </c>
      <c r="H247" s="13">
        <v>100</v>
      </c>
      <c r="I247" s="13">
        <v>100</v>
      </c>
      <c r="J247" s="13">
        <v>100</v>
      </c>
      <c r="K247" s="13">
        <v>100</v>
      </c>
      <c r="L247" s="13">
        <v>100</v>
      </c>
      <c r="M247" s="13">
        <v>100</v>
      </c>
      <c r="N247" s="13">
        <v>100</v>
      </c>
      <c r="O247" s="13">
        <v>100</v>
      </c>
      <c r="P247" s="13">
        <v>100</v>
      </c>
      <c r="Q247" s="13">
        <v>100</v>
      </c>
      <c r="R247" s="80">
        <v>100</v>
      </c>
      <c r="S247" s="13">
        <v>100</v>
      </c>
    </row>
    <row r="248" spans="1:19" ht="15.75" customHeight="1">
      <c r="A248" s="166"/>
      <c r="B248" s="173"/>
      <c r="C248" s="17" t="s">
        <v>161</v>
      </c>
      <c r="D248" s="13">
        <v>3.48</v>
      </c>
      <c r="E248" s="13">
        <v>3.48</v>
      </c>
      <c r="F248" s="13">
        <v>3.48</v>
      </c>
      <c r="G248" s="13">
        <v>3.48</v>
      </c>
      <c r="H248" s="13">
        <v>3.48</v>
      </c>
      <c r="I248" s="13">
        <v>3.48</v>
      </c>
      <c r="J248" s="13">
        <v>3.48</v>
      </c>
      <c r="K248" s="13">
        <v>3.48</v>
      </c>
      <c r="L248" s="13">
        <v>3.48</v>
      </c>
      <c r="M248" s="13">
        <v>3.48</v>
      </c>
      <c r="N248" s="13">
        <v>3.48</v>
      </c>
      <c r="O248" s="13">
        <v>3.48</v>
      </c>
      <c r="P248" s="13">
        <v>3.48</v>
      </c>
      <c r="Q248" s="13">
        <v>3.48</v>
      </c>
      <c r="R248" s="80">
        <v>3.48</v>
      </c>
      <c r="S248" s="13">
        <v>3.48</v>
      </c>
    </row>
    <row r="249" spans="1:19" ht="15.75" customHeight="1">
      <c r="A249" s="167"/>
      <c r="B249" s="174"/>
      <c r="C249" s="17" t="s">
        <v>162</v>
      </c>
      <c r="D249" s="13">
        <f t="shared" ref="D249:S249" si="37">D248/D246*100</f>
        <v>500</v>
      </c>
      <c r="E249" s="13">
        <f t="shared" si="37"/>
        <v>500</v>
      </c>
      <c r="F249" s="13">
        <f t="shared" si="37"/>
        <v>500</v>
      </c>
      <c r="G249" s="13">
        <f t="shared" si="37"/>
        <v>500</v>
      </c>
      <c r="H249" s="13">
        <f t="shared" si="37"/>
        <v>500</v>
      </c>
      <c r="I249" s="13">
        <f t="shared" si="37"/>
        <v>500</v>
      </c>
      <c r="J249" s="13">
        <f t="shared" si="37"/>
        <v>500</v>
      </c>
      <c r="K249" s="13">
        <f t="shared" si="37"/>
        <v>500</v>
      </c>
      <c r="L249" s="13">
        <f t="shared" si="37"/>
        <v>500</v>
      </c>
      <c r="M249" s="13">
        <f t="shared" si="37"/>
        <v>500</v>
      </c>
      <c r="N249" s="13">
        <f t="shared" si="37"/>
        <v>500</v>
      </c>
      <c r="O249" s="13">
        <f t="shared" si="37"/>
        <v>500</v>
      </c>
      <c r="P249" s="13">
        <f t="shared" si="37"/>
        <v>500</v>
      </c>
      <c r="Q249" s="13">
        <f t="shared" si="37"/>
        <v>500</v>
      </c>
      <c r="R249" s="80">
        <f t="shared" si="37"/>
        <v>500</v>
      </c>
      <c r="S249" s="13">
        <f t="shared" si="37"/>
        <v>500</v>
      </c>
    </row>
    <row r="250" spans="1:19" ht="15.75" customHeight="1">
      <c r="A250" s="165" t="s">
        <v>80</v>
      </c>
      <c r="B250" s="172" t="s">
        <v>100</v>
      </c>
      <c r="C250" s="16" t="s">
        <v>158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80">
        <v>0</v>
      </c>
      <c r="S250" s="13">
        <v>0</v>
      </c>
    </row>
    <row r="251" spans="1:19" ht="15.75" customHeight="1">
      <c r="A251" s="166"/>
      <c r="B251" s="173"/>
      <c r="C251" s="17" t="s">
        <v>159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80">
        <v>0</v>
      </c>
      <c r="S251" s="13">
        <v>0</v>
      </c>
    </row>
    <row r="252" spans="1:19" ht="15.75" customHeight="1">
      <c r="A252" s="166"/>
      <c r="B252" s="173"/>
      <c r="C252" s="17" t="s">
        <v>160</v>
      </c>
      <c r="D252" s="13">
        <v>1.5</v>
      </c>
      <c r="E252" s="13">
        <v>1.5</v>
      </c>
      <c r="F252" s="13">
        <v>1.5</v>
      </c>
      <c r="G252" s="13">
        <v>1.5</v>
      </c>
      <c r="H252" s="13">
        <v>1.5</v>
      </c>
      <c r="I252" s="13">
        <v>1.5</v>
      </c>
      <c r="J252" s="13">
        <v>1.5</v>
      </c>
      <c r="K252" s="13">
        <v>1.5</v>
      </c>
      <c r="L252" s="13">
        <v>1.5</v>
      </c>
      <c r="M252" s="13">
        <v>1.5</v>
      </c>
      <c r="N252" s="13">
        <v>1.5</v>
      </c>
      <c r="O252" s="13">
        <v>1.5</v>
      </c>
      <c r="P252" s="13">
        <v>1.5</v>
      </c>
      <c r="Q252" s="13">
        <v>1.5</v>
      </c>
      <c r="R252" s="80">
        <v>1.5</v>
      </c>
      <c r="S252" s="13">
        <v>1.5</v>
      </c>
    </row>
    <row r="253" spans="1:19" ht="15.75" customHeight="1">
      <c r="A253" s="166"/>
      <c r="B253" s="173"/>
      <c r="C253" s="17" t="s">
        <v>161</v>
      </c>
      <c r="D253" s="87">
        <v>5.2200000000000003E-2</v>
      </c>
      <c r="E253" s="87">
        <v>5.2200000000000003E-2</v>
      </c>
      <c r="F253" s="87">
        <v>5.2200000000000003E-2</v>
      </c>
      <c r="G253" s="87">
        <v>5.2200000000000003E-2</v>
      </c>
      <c r="H253" s="87">
        <v>5.2200000000000003E-2</v>
      </c>
      <c r="I253" s="87">
        <v>5.2200000000000003E-2</v>
      </c>
      <c r="J253" s="87">
        <v>5.2200000000000003E-2</v>
      </c>
      <c r="K253" s="87">
        <v>5.2200000000000003E-2</v>
      </c>
      <c r="L253" s="87">
        <v>5.2200000000000003E-2</v>
      </c>
      <c r="M253" s="87">
        <v>5.2200000000000003E-2</v>
      </c>
      <c r="N253" s="87">
        <v>5.2200000000000003E-2</v>
      </c>
      <c r="O253" s="87">
        <v>5.2200000000000003E-2</v>
      </c>
      <c r="P253" s="87">
        <v>5.2200000000000003E-2</v>
      </c>
      <c r="Q253" s="87">
        <v>5.2200000000000003E-2</v>
      </c>
      <c r="R253" s="114">
        <v>5.2200000000000003E-2</v>
      </c>
      <c r="S253" s="87">
        <v>5.2200000000000003E-2</v>
      </c>
    </row>
    <row r="254" spans="1:19" ht="15.75" customHeight="1">
      <c r="A254" s="167"/>
      <c r="B254" s="174"/>
      <c r="C254" s="17" t="s">
        <v>162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80">
        <v>0</v>
      </c>
      <c r="S254" s="13">
        <v>0</v>
      </c>
    </row>
    <row r="255" spans="1:19" ht="15.75" customHeight="1">
      <c r="A255" s="165" t="s">
        <v>81</v>
      </c>
      <c r="B255" s="172" t="s">
        <v>101</v>
      </c>
      <c r="C255" s="16" t="s">
        <v>158</v>
      </c>
      <c r="D255" s="13">
        <v>100</v>
      </c>
      <c r="E255" s="13">
        <v>100</v>
      </c>
      <c r="F255" s="13">
        <v>100</v>
      </c>
      <c r="G255" s="13">
        <v>100</v>
      </c>
      <c r="H255" s="13">
        <v>100</v>
      </c>
      <c r="I255" s="13">
        <v>100</v>
      </c>
      <c r="J255" s="13">
        <v>100</v>
      </c>
      <c r="K255" s="13">
        <v>100</v>
      </c>
      <c r="L255" s="13">
        <v>100</v>
      </c>
      <c r="M255" s="13">
        <v>100</v>
      </c>
      <c r="N255" s="13">
        <v>100</v>
      </c>
      <c r="O255" s="13">
        <v>100</v>
      </c>
      <c r="P255" s="13">
        <v>100</v>
      </c>
      <c r="Q255" s="13">
        <v>100</v>
      </c>
      <c r="R255" s="80">
        <v>100</v>
      </c>
      <c r="S255" s="13">
        <v>100</v>
      </c>
    </row>
    <row r="256" spans="1:19" ht="15.75" customHeight="1">
      <c r="A256" s="166"/>
      <c r="B256" s="173"/>
      <c r="C256" s="17" t="s">
        <v>159</v>
      </c>
      <c r="D256" s="13">
        <v>3.48</v>
      </c>
      <c r="E256" s="13">
        <v>3.48</v>
      </c>
      <c r="F256" s="13">
        <v>3.48</v>
      </c>
      <c r="G256" s="13">
        <v>3.48</v>
      </c>
      <c r="H256" s="13">
        <v>3.48</v>
      </c>
      <c r="I256" s="13">
        <v>3.48</v>
      </c>
      <c r="J256" s="13">
        <v>3.48</v>
      </c>
      <c r="K256" s="13">
        <v>3.48</v>
      </c>
      <c r="L256" s="13">
        <v>3.48</v>
      </c>
      <c r="M256" s="13">
        <v>3.48</v>
      </c>
      <c r="N256" s="13">
        <v>3.48</v>
      </c>
      <c r="O256" s="13">
        <v>3.48</v>
      </c>
      <c r="P256" s="13">
        <v>3.48</v>
      </c>
      <c r="Q256" s="13">
        <v>3.48</v>
      </c>
      <c r="R256" s="80">
        <v>3.48</v>
      </c>
      <c r="S256" s="13">
        <v>3.48</v>
      </c>
    </row>
    <row r="257" spans="1:19" ht="15.75" customHeight="1">
      <c r="A257" s="166"/>
      <c r="B257" s="173"/>
      <c r="C257" s="17" t="s">
        <v>160</v>
      </c>
      <c r="D257" s="13">
        <v>100</v>
      </c>
      <c r="E257" s="13">
        <v>100</v>
      </c>
      <c r="F257" s="13">
        <v>100</v>
      </c>
      <c r="G257" s="13">
        <v>100</v>
      </c>
      <c r="H257" s="13">
        <v>100</v>
      </c>
      <c r="I257" s="13">
        <v>100</v>
      </c>
      <c r="J257" s="13">
        <v>100</v>
      </c>
      <c r="K257" s="13">
        <v>100</v>
      </c>
      <c r="L257" s="13">
        <v>100</v>
      </c>
      <c r="M257" s="13">
        <v>100</v>
      </c>
      <c r="N257" s="13">
        <v>100</v>
      </c>
      <c r="O257" s="13">
        <v>100</v>
      </c>
      <c r="P257" s="13">
        <v>100</v>
      </c>
      <c r="Q257" s="13">
        <v>100</v>
      </c>
      <c r="R257" s="80">
        <v>100</v>
      </c>
      <c r="S257" s="13">
        <v>100</v>
      </c>
    </row>
    <row r="258" spans="1:19" ht="15.75" customHeight="1">
      <c r="A258" s="166"/>
      <c r="B258" s="173"/>
      <c r="C258" s="17" t="s">
        <v>161</v>
      </c>
      <c r="D258" s="13">
        <v>3.48</v>
      </c>
      <c r="E258" s="13">
        <v>3.48</v>
      </c>
      <c r="F258" s="13">
        <v>3.48</v>
      </c>
      <c r="G258" s="13">
        <v>3.48</v>
      </c>
      <c r="H258" s="13">
        <v>3.48</v>
      </c>
      <c r="I258" s="13">
        <v>3.48</v>
      </c>
      <c r="J258" s="13">
        <v>3.48</v>
      </c>
      <c r="K258" s="13">
        <v>3.48</v>
      </c>
      <c r="L258" s="13">
        <v>3.48</v>
      </c>
      <c r="M258" s="13">
        <v>3.48</v>
      </c>
      <c r="N258" s="13">
        <v>3.48</v>
      </c>
      <c r="O258" s="13">
        <v>3.48</v>
      </c>
      <c r="P258" s="13">
        <v>3.48</v>
      </c>
      <c r="Q258" s="13">
        <v>3.48</v>
      </c>
      <c r="R258" s="80">
        <v>3.48</v>
      </c>
      <c r="S258" s="13">
        <v>3.48</v>
      </c>
    </row>
    <row r="259" spans="1:19" ht="15.75" customHeight="1">
      <c r="A259" s="167"/>
      <c r="B259" s="174"/>
      <c r="C259" s="17" t="s">
        <v>162</v>
      </c>
      <c r="D259" s="13">
        <f>D258/D256*100</f>
        <v>100</v>
      </c>
      <c r="E259" s="13">
        <f t="shared" ref="E259:S259" si="38">E258/E256*100</f>
        <v>100</v>
      </c>
      <c r="F259" s="13">
        <f t="shared" si="38"/>
        <v>100</v>
      </c>
      <c r="G259" s="13">
        <f t="shared" si="38"/>
        <v>100</v>
      </c>
      <c r="H259" s="13">
        <f t="shared" si="38"/>
        <v>100</v>
      </c>
      <c r="I259" s="13">
        <f t="shared" si="38"/>
        <v>100</v>
      </c>
      <c r="J259" s="13">
        <f t="shared" si="38"/>
        <v>100</v>
      </c>
      <c r="K259" s="13">
        <f t="shared" si="38"/>
        <v>100</v>
      </c>
      <c r="L259" s="13">
        <f t="shared" si="38"/>
        <v>100</v>
      </c>
      <c r="M259" s="13">
        <f t="shared" si="38"/>
        <v>100</v>
      </c>
      <c r="N259" s="13">
        <f t="shared" si="38"/>
        <v>100</v>
      </c>
      <c r="O259" s="13">
        <f t="shared" si="38"/>
        <v>100</v>
      </c>
      <c r="P259" s="13">
        <f t="shared" si="38"/>
        <v>100</v>
      </c>
      <c r="Q259" s="13">
        <f t="shared" si="38"/>
        <v>100</v>
      </c>
      <c r="R259" s="80">
        <f t="shared" si="38"/>
        <v>100</v>
      </c>
      <c r="S259" s="13">
        <f t="shared" si="38"/>
        <v>100</v>
      </c>
    </row>
    <row r="260" spans="1:19" ht="15.75" customHeight="1">
      <c r="A260" s="165" t="s">
        <v>82</v>
      </c>
      <c r="B260" s="172" t="s">
        <v>102</v>
      </c>
      <c r="C260" s="16" t="s">
        <v>158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80">
        <v>0</v>
      </c>
      <c r="S260" s="13">
        <v>0</v>
      </c>
    </row>
    <row r="261" spans="1:19" ht="15.75" customHeight="1">
      <c r="A261" s="166"/>
      <c r="B261" s="173"/>
      <c r="C261" s="17" t="s">
        <v>159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80">
        <v>0</v>
      </c>
      <c r="S261" s="13">
        <v>0</v>
      </c>
    </row>
    <row r="262" spans="1:19" ht="15.75" customHeight="1">
      <c r="A262" s="166"/>
      <c r="B262" s="173"/>
      <c r="C262" s="17" t="s">
        <v>160</v>
      </c>
      <c r="D262" s="13">
        <v>100</v>
      </c>
      <c r="E262" s="13">
        <v>100</v>
      </c>
      <c r="F262" s="13">
        <v>100</v>
      </c>
      <c r="G262" s="13">
        <v>100</v>
      </c>
      <c r="H262" s="13">
        <v>100</v>
      </c>
      <c r="I262" s="13">
        <v>100</v>
      </c>
      <c r="J262" s="13">
        <v>100</v>
      </c>
      <c r="K262" s="13">
        <v>100</v>
      </c>
      <c r="L262" s="13">
        <v>100</v>
      </c>
      <c r="M262" s="13">
        <v>100</v>
      </c>
      <c r="N262" s="13">
        <v>100</v>
      </c>
      <c r="O262" s="13">
        <v>100</v>
      </c>
      <c r="P262" s="13">
        <v>100</v>
      </c>
      <c r="Q262" s="13">
        <v>100</v>
      </c>
      <c r="R262" s="80">
        <v>100</v>
      </c>
      <c r="S262" s="13">
        <v>100</v>
      </c>
    </row>
    <row r="263" spans="1:19" ht="15.75" customHeight="1">
      <c r="A263" s="166"/>
      <c r="B263" s="173"/>
      <c r="C263" s="17" t="s">
        <v>161</v>
      </c>
      <c r="D263" s="13">
        <v>3.48</v>
      </c>
      <c r="E263" s="13">
        <v>3.48</v>
      </c>
      <c r="F263" s="13">
        <v>3.48</v>
      </c>
      <c r="G263" s="13">
        <v>3.48</v>
      </c>
      <c r="H263" s="13">
        <v>3.48</v>
      </c>
      <c r="I263" s="13">
        <v>3.48</v>
      </c>
      <c r="J263" s="13">
        <v>3.48</v>
      </c>
      <c r="K263" s="13">
        <v>3.48</v>
      </c>
      <c r="L263" s="13">
        <v>3.48</v>
      </c>
      <c r="M263" s="13">
        <v>3.48</v>
      </c>
      <c r="N263" s="13">
        <v>3.48</v>
      </c>
      <c r="O263" s="13">
        <v>3.48</v>
      </c>
      <c r="P263" s="13">
        <v>3.48</v>
      </c>
      <c r="Q263" s="13">
        <v>3.48</v>
      </c>
      <c r="R263" s="80">
        <v>3.48</v>
      </c>
      <c r="S263" s="13">
        <v>3.48</v>
      </c>
    </row>
    <row r="264" spans="1:19" ht="15.75" customHeight="1">
      <c r="A264" s="167"/>
      <c r="B264" s="174"/>
      <c r="C264" s="17" t="s">
        <v>162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80">
        <v>0</v>
      </c>
      <c r="S264" s="13">
        <v>0</v>
      </c>
    </row>
    <row r="265" spans="1:19" ht="15.75" customHeight="1">
      <c r="A265" s="165" t="s">
        <v>83</v>
      </c>
      <c r="B265" s="172" t="s">
        <v>103</v>
      </c>
      <c r="C265" s="16" t="s">
        <v>158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80">
        <v>0</v>
      </c>
      <c r="S265" s="13">
        <v>0</v>
      </c>
    </row>
    <row r="266" spans="1:19" ht="15.75" customHeight="1">
      <c r="A266" s="166"/>
      <c r="B266" s="173"/>
      <c r="C266" s="17" t="s">
        <v>159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80">
        <v>0</v>
      </c>
      <c r="S266" s="13">
        <v>0</v>
      </c>
    </row>
    <row r="267" spans="1:19" ht="15.75" customHeight="1">
      <c r="A267" s="166"/>
      <c r="B267" s="173"/>
      <c r="C267" s="17" t="s">
        <v>160</v>
      </c>
      <c r="D267" s="13">
        <v>1.5</v>
      </c>
      <c r="E267" s="13">
        <v>1.5</v>
      </c>
      <c r="F267" s="13">
        <v>1.5</v>
      </c>
      <c r="G267" s="13">
        <v>1.5</v>
      </c>
      <c r="H267" s="13">
        <v>1.5</v>
      </c>
      <c r="I267" s="13">
        <v>1.5</v>
      </c>
      <c r="J267" s="13">
        <v>1.5</v>
      </c>
      <c r="K267" s="13">
        <v>1.5</v>
      </c>
      <c r="L267" s="13">
        <v>1.5</v>
      </c>
      <c r="M267" s="13">
        <v>1.5</v>
      </c>
      <c r="N267" s="13">
        <v>1.5</v>
      </c>
      <c r="O267" s="13">
        <v>1.5</v>
      </c>
      <c r="P267" s="13">
        <v>1.5</v>
      </c>
      <c r="Q267" s="13">
        <v>1.5</v>
      </c>
      <c r="R267" s="80">
        <v>1.5</v>
      </c>
      <c r="S267" s="13">
        <v>1.5</v>
      </c>
    </row>
    <row r="268" spans="1:19" ht="15.75" customHeight="1">
      <c r="A268" s="166"/>
      <c r="B268" s="173"/>
      <c r="C268" s="17" t="s">
        <v>161</v>
      </c>
      <c r="D268" s="87">
        <v>5.2200000000000003E-2</v>
      </c>
      <c r="E268" s="87">
        <v>5.2200000000000003E-2</v>
      </c>
      <c r="F268" s="87">
        <v>5.2200000000000003E-2</v>
      </c>
      <c r="G268" s="87">
        <v>5.2200000000000003E-2</v>
      </c>
      <c r="H268" s="87">
        <v>5.2200000000000003E-2</v>
      </c>
      <c r="I268" s="87">
        <v>5.2200000000000003E-2</v>
      </c>
      <c r="J268" s="87">
        <v>5.2200000000000003E-2</v>
      </c>
      <c r="K268" s="87">
        <v>5.2200000000000003E-2</v>
      </c>
      <c r="L268" s="87">
        <v>5.2200000000000003E-2</v>
      </c>
      <c r="M268" s="87">
        <v>5.2200000000000003E-2</v>
      </c>
      <c r="N268" s="87">
        <v>5.2200000000000003E-2</v>
      </c>
      <c r="O268" s="87">
        <v>5.2200000000000003E-2</v>
      </c>
      <c r="P268" s="87">
        <v>5.2200000000000003E-2</v>
      </c>
      <c r="Q268" s="87">
        <v>5.2200000000000003E-2</v>
      </c>
      <c r="R268" s="114">
        <v>5.2200000000000003E-2</v>
      </c>
      <c r="S268" s="87">
        <v>5.2200000000000003E-2</v>
      </c>
    </row>
    <row r="269" spans="1:19" ht="15.75" customHeight="1">
      <c r="A269" s="167"/>
      <c r="B269" s="174"/>
      <c r="C269" s="17" t="s">
        <v>162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80">
        <v>0</v>
      </c>
      <c r="S269" s="13">
        <v>0</v>
      </c>
    </row>
    <row r="270" spans="1:19" ht="15.75" customHeight="1">
      <c r="A270" s="165" t="s">
        <v>84</v>
      </c>
      <c r="B270" s="172" t="s">
        <v>104</v>
      </c>
      <c r="C270" s="16" t="s">
        <v>158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80">
        <v>0</v>
      </c>
      <c r="S270" s="13">
        <v>0</v>
      </c>
    </row>
    <row r="271" spans="1:19" ht="15.75" customHeight="1">
      <c r="A271" s="166"/>
      <c r="B271" s="173"/>
      <c r="C271" s="17" t="s">
        <v>159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80">
        <v>0</v>
      </c>
      <c r="S271" s="13">
        <v>0</v>
      </c>
    </row>
    <row r="272" spans="1:19" ht="15.75" customHeight="1">
      <c r="A272" s="166"/>
      <c r="B272" s="173"/>
      <c r="C272" s="17" t="s">
        <v>160</v>
      </c>
      <c r="D272" s="13">
        <v>1.5</v>
      </c>
      <c r="E272" s="13">
        <v>1.5</v>
      </c>
      <c r="F272" s="13">
        <v>1.5</v>
      </c>
      <c r="G272" s="13">
        <v>1.5</v>
      </c>
      <c r="H272" s="13">
        <v>1.5</v>
      </c>
      <c r="I272" s="13">
        <v>1.5</v>
      </c>
      <c r="J272" s="13">
        <v>1.5</v>
      </c>
      <c r="K272" s="13">
        <v>1.5</v>
      </c>
      <c r="L272" s="13">
        <v>1.5</v>
      </c>
      <c r="M272" s="13">
        <v>1.5</v>
      </c>
      <c r="N272" s="13">
        <v>1.5</v>
      </c>
      <c r="O272" s="13">
        <v>1.5</v>
      </c>
      <c r="P272" s="13">
        <v>1.5</v>
      </c>
      <c r="Q272" s="13">
        <v>1.5</v>
      </c>
      <c r="R272" s="80">
        <v>1.5</v>
      </c>
      <c r="S272" s="13">
        <v>1.5</v>
      </c>
    </row>
    <row r="273" spans="1:19" ht="15.75" customHeight="1">
      <c r="A273" s="166"/>
      <c r="B273" s="173"/>
      <c r="C273" s="17" t="s">
        <v>161</v>
      </c>
      <c r="D273" s="87">
        <v>5.2200000000000003E-2</v>
      </c>
      <c r="E273" s="87">
        <v>5.2200000000000003E-2</v>
      </c>
      <c r="F273" s="87">
        <v>5.2200000000000003E-2</v>
      </c>
      <c r="G273" s="87">
        <v>5.2200000000000003E-2</v>
      </c>
      <c r="H273" s="87">
        <v>5.2200000000000003E-2</v>
      </c>
      <c r="I273" s="87">
        <v>5.2200000000000003E-2</v>
      </c>
      <c r="J273" s="87">
        <v>5.2200000000000003E-2</v>
      </c>
      <c r="K273" s="87">
        <v>5.2200000000000003E-2</v>
      </c>
      <c r="L273" s="87">
        <v>5.2200000000000003E-2</v>
      </c>
      <c r="M273" s="87">
        <v>5.2200000000000003E-2</v>
      </c>
      <c r="N273" s="87">
        <v>5.2200000000000003E-2</v>
      </c>
      <c r="O273" s="87">
        <v>5.2200000000000003E-2</v>
      </c>
      <c r="P273" s="87">
        <v>5.2200000000000003E-2</v>
      </c>
      <c r="Q273" s="87">
        <v>5.2200000000000003E-2</v>
      </c>
      <c r="R273" s="114">
        <v>5.2200000000000003E-2</v>
      </c>
      <c r="S273" s="87">
        <v>5.2200000000000003E-2</v>
      </c>
    </row>
    <row r="274" spans="1:19" ht="15.75" customHeight="1">
      <c r="A274" s="167"/>
      <c r="B274" s="174"/>
      <c r="C274" s="17" t="s">
        <v>162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80">
        <v>0</v>
      </c>
      <c r="S274" s="13">
        <v>0</v>
      </c>
    </row>
    <row r="275" spans="1:19" ht="15.75" customHeight="1">
      <c r="A275" s="164" t="s">
        <v>85</v>
      </c>
      <c r="B275" s="187" t="s">
        <v>105</v>
      </c>
      <c r="C275" s="16" t="s">
        <v>158</v>
      </c>
      <c r="D275" s="13">
        <v>2.2000000000000002</v>
      </c>
      <c r="E275" s="13">
        <v>2.2000000000000002</v>
      </c>
      <c r="F275" s="13">
        <v>2.2000000000000002</v>
      </c>
      <c r="G275" s="13">
        <v>2.2000000000000002</v>
      </c>
      <c r="H275" s="13">
        <v>2.2000000000000002</v>
      </c>
      <c r="I275" s="13">
        <v>2.2000000000000002</v>
      </c>
      <c r="J275" s="13">
        <v>2.2000000000000002</v>
      </c>
      <c r="K275" s="13">
        <v>2.2000000000000002</v>
      </c>
      <c r="L275" s="13">
        <v>2.2000000000000002</v>
      </c>
      <c r="M275" s="13">
        <v>2.2000000000000002</v>
      </c>
      <c r="N275" s="13">
        <v>2.2000000000000002</v>
      </c>
      <c r="O275" s="13">
        <v>2.2000000000000002</v>
      </c>
      <c r="P275" s="13">
        <v>2.2000000000000002</v>
      </c>
      <c r="Q275" s="13">
        <v>2.2000000000000002</v>
      </c>
      <c r="R275" s="80">
        <v>2.2000000000000002</v>
      </c>
      <c r="S275" s="13">
        <v>2.2000000000000002</v>
      </c>
    </row>
    <row r="276" spans="1:19" ht="15.75" customHeight="1">
      <c r="A276" s="164"/>
      <c r="B276" s="187"/>
      <c r="C276" s="17" t="s">
        <v>159</v>
      </c>
      <c r="D276" s="87">
        <v>7.6560000000000003E-2</v>
      </c>
      <c r="E276" s="87">
        <v>7.6560000000000003E-2</v>
      </c>
      <c r="F276" s="87">
        <v>7.6560000000000003E-2</v>
      </c>
      <c r="G276" s="87">
        <v>7.6560000000000003E-2</v>
      </c>
      <c r="H276" s="87">
        <v>7.6560000000000003E-2</v>
      </c>
      <c r="I276" s="87">
        <v>7.6560000000000003E-2</v>
      </c>
      <c r="J276" s="87">
        <v>7.6560000000000003E-2</v>
      </c>
      <c r="K276" s="87">
        <v>7.6560000000000003E-2</v>
      </c>
      <c r="L276" s="87">
        <v>7.6560000000000003E-2</v>
      </c>
      <c r="M276" s="87">
        <v>7.6560000000000003E-2</v>
      </c>
      <c r="N276" s="87">
        <v>7.6560000000000003E-2</v>
      </c>
      <c r="O276" s="87">
        <v>7.6560000000000003E-2</v>
      </c>
      <c r="P276" s="87">
        <v>7.6560000000000003E-2</v>
      </c>
      <c r="Q276" s="87">
        <v>7.6560000000000003E-2</v>
      </c>
      <c r="R276" s="114">
        <v>7.6560000000000003E-2</v>
      </c>
      <c r="S276" s="87">
        <v>7.6560000000000003E-2</v>
      </c>
    </row>
    <row r="277" spans="1:19" ht="15.75" customHeight="1">
      <c r="A277" s="164"/>
      <c r="B277" s="187"/>
      <c r="C277" s="17" t="s">
        <v>160</v>
      </c>
      <c r="D277" s="13">
        <v>2.2000000000000002</v>
      </c>
      <c r="E277" s="13">
        <v>2.2000000000000002</v>
      </c>
      <c r="F277" s="13">
        <v>2.2000000000000002</v>
      </c>
      <c r="G277" s="13">
        <v>2.2000000000000002</v>
      </c>
      <c r="H277" s="13">
        <v>2.2000000000000002</v>
      </c>
      <c r="I277" s="13">
        <v>2.2000000000000002</v>
      </c>
      <c r="J277" s="13">
        <v>2.2000000000000002</v>
      </c>
      <c r="K277" s="13">
        <v>2.2000000000000002</v>
      </c>
      <c r="L277" s="13">
        <v>2.2000000000000002</v>
      </c>
      <c r="M277" s="13">
        <v>2.2000000000000002</v>
      </c>
      <c r="N277" s="13">
        <v>2.2000000000000002</v>
      </c>
      <c r="O277" s="13">
        <v>2.2000000000000002</v>
      </c>
      <c r="P277" s="13">
        <v>2.2000000000000002</v>
      </c>
      <c r="Q277" s="13">
        <v>2.2000000000000002</v>
      </c>
      <c r="R277" s="80">
        <v>2.2000000000000002</v>
      </c>
      <c r="S277" s="13">
        <v>2.2000000000000002</v>
      </c>
    </row>
    <row r="278" spans="1:19" ht="15.75" customHeight="1">
      <c r="A278" s="164"/>
      <c r="B278" s="187"/>
      <c r="C278" s="17" t="s">
        <v>161</v>
      </c>
      <c r="D278" s="87">
        <v>7.6560000000000003E-2</v>
      </c>
      <c r="E278" s="87">
        <v>7.6560000000000003E-2</v>
      </c>
      <c r="F278" s="87">
        <v>7.6560000000000003E-2</v>
      </c>
      <c r="G278" s="87">
        <v>7.6560000000000003E-2</v>
      </c>
      <c r="H278" s="87">
        <v>7.6560000000000003E-2</v>
      </c>
      <c r="I278" s="87">
        <v>7.6560000000000003E-2</v>
      </c>
      <c r="J278" s="87">
        <v>7.6560000000000003E-2</v>
      </c>
      <c r="K278" s="87">
        <v>7.6560000000000003E-2</v>
      </c>
      <c r="L278" s="87">
        <v>7.6560000000000003E-2</v>
      </c>
      <c r="M278" s="87">
        <v>7.6560000000000003E-2</v>
      </c>
      <c r="N278" s="87">
        <v>7.6560000000000003E-2</v>
      </c>
      <c r="O278" s="87">
        <v>7.6560000000000003E-2</v>
      </c>
      <c r="P278" s="87">
        <v>7.6560000000000003E-2</v>
      </c>
      <c r="Q278" s="87">
        <v>7.6560000000000003E-2</v>
      </c>
      <c r="R278" s="114">
        <v>7.6560000000000003E-2</v>
      </c>
      <c r="S278" s="87">
        <v>7.6560000000000003E-2</v>
      </c>
    </row>
    <row r="279" spans="1:19" ht="15.75" customHeight="1">
      <c r="A279" s="164"/>
      <c r="B279" s="187"/>
      <c r="C279" s="17" t="s">
        <v>162</v>
      </c>
      <c r="D279" s="13">
        <f>D278/D276*100</f>
        <v>100</v>
      </c>
      <c r="E279" s="13">
        <f t="shared" ref="E279:S279" si="39">E278/E276*100</f>
        <v>100</v>
      </c>
      <c r="F279" s="13">
        <f t="shared" si="39"/>
        <v>100</v>
      </c>
      <c r="G279" s="13">
        <f t="shared" si="39"/>
        <v>100</v>
      </c>
      <c r="H279" s="13">
        <f t="shared" si="39"/>
        <v>100</v>
      </c>
      <c r="I279" s="13">
        <f t="shared" si="39"/>
        <v>100</v>
      </c>
      <c r="J279" s="13">
        <f t="shared" si="39"/>
        <v>100</v>
      </c>
      <c r="K279" s="13">
        <f t="shared" si="39"/>
        <v>100</v>
      </c>
      <c r="L279" s="13">
        <f t="shared" si="39"/>
        <v>100</v>
      </c>
      <c r="M279" s="13">
        <f t="shared" si="39"/>
        <v>100</v>
      </c>
      <c r="N279" s="13">
        <f t="shared" si="39"/>
        <v>100</v>
      </c>
      <c r="O279" s="13">
        <f t="shared" si="39"/>
        <v>100</v>
      </c>
      <c r="P279" s="13">
        <f t="shared" si="39"/>
        <v>100</v>
      </c>
      <c r="Q279" s="13">
        <f t="shared" si="39"/>
        <v>100</v>
      </c>
      <c r="R279" s="80">
        <f t="shared" si="39"/>
        <v>100</v>
      </c>
      <c r="S279" s="13">
        <f t="shared" si="39"/>
        <v>100</v>
      </c>
    </row>
    <row r="280" spans="1:19" ht="15.75" customHeight="1">
      <c r="A280" s="153" t="s">
        <v>86</v>
      </c>
      <c r="B280" s="154"/>
      <c r="C280" s="154"/>
      <c r="D280" s="154"/>
      <c r="E280" s="154"/>
      <c r="F280" s="155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80"/>
      <c r="S280" s="13"/>
    </row>
    <row r="281" spans="1:19" ht="15.75" customHeight="1">
      <c r="A281" s="164"/>
      <c r="B281" s="164"/>
      <c r="C281" s="165"/>
      <c r="D281" s="153" t="s">
        <v>137</v>
      </c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5"/>
    </row>
    <row r="282" spans="1:19" ht="15.75" customHeight="1">
      <c r="A282" s="164"/>
      <c r="B282" s="164"/>
      <c r="C282" s="166"/>
      <c r="D282" s="168" t="s">
        <v>138</v>
      </c>
      <c r="E282" s="139" t="s">
        <v>139</v>
      </c>
      <c r="F282" s="139"/>
      <c r="G282" s="148" t="s">
        <v>140</v>
      </c>
      <c r="H282" s="150" t="s">
        <v>141</v>
      </c>
      <c r="I282" s="163" t="s">
        <v>142</v>
      </c>
      <c r="J282" s="163"/>
      <c r="K282" s="150" t="s">
        <v>143</v>
      </c>
      <c r="L282" s="150" t="s">
        <v>144</v>
      </c>
      <c r="M282" s="150" t="s">
        <v>145</v>
      </c>
      <c r="N282" s="150" t="s">
        <v>146</v>
      </c>
      <c r="O282" s="163" t="s">
        <v>147</v>
      </c>
      <c r="P282" s="163"/>
      <c r="Q282" s="170" t="s">
        <v>148</v>
      </c>
      <c r="R282" s="170"/>
      <c r="S282" s="171"/>
    </row>
    <row r="283" spans="1:19" ht="95.25" customHeight="1">
      <c r="A283" s="164"/>
      <c r="B283" s="164"/>
      <c r="C283" s="167"/>
      <c r="D283" s="169"/>
      <c r="E283" s="9" t="s">
        <v>258</v>
      </c>
      <c r="F283" s="10" t="s">
        <v>150</v>
      </c>
      <c r="G283" s="149"/>
      <c r="H283" s="149"/>
      <c r="I283" s="12" t="s">
        <v>151</v>
      </c>
      <c r="J283" s="12" t="s">
        <v>152</v>
      </c>
      <c r="K283" s="149"/>
      <c r="L283" s="149"/>
      <c r="M283" s="149"/>
      <c r="N283" s="149"/>
      <c r="O283" s="12" t="s">
        <v>153</v>
      </c>
      <c r="P283" s="11" t="s">
        <v>154</v>
      </c>
      <c r="Q283" s="11" t="s">
        <v>155</v>
      </c>
      <c r="R283" s="103" t="s">
        <v>156</v>
      </c>
      <c r="S283" s="119" t="s">
        <v>157</v>
      </c>
    </row>
    <row r="284" spans="1:19" ht="15.75" customHeight="1">
      <c r="A284" s="164" t="s">
        <v>87</v>
      </c>
      <c r="B284" s="184" t="s">
        <v>106</v>
      </c>
      <c r="C284" s="16" t="s">
        <v>158</v>
      </c>
      <c r="D284" s="13">
        <v>1.7</v>
      </c>
      <c r="E284" s="13">
        <v>2.2000000000000002</v>
      </c>
      <c r="F284" s="13">
        <v>2.7</v>
      </c>
      <c r="G284" s="13">
        <v>1.1000000000000001</v>
      </c>
      <c r="H284" s="13">
        <v>1.3</v>
      </c>
      <c r="I284" s="13">
        <v>2.85</v>
      </c>
      <c r="J284" s="13">
        <v>41</v>
      </c>
      <c r="K284" s="13">
        <v>1.5</v>
      </c>
      <c r="L284" s="13">
        <v>1.35</v>
      </c>
      <c r="M284" s="13">
        <v>1.2</v>
      </c>
      <c r="N284" s="13">
        <v>1.2</v>
      </c>
      <c r="O284" s="13">
        <v>1.1000000000000001</v>
      </c>
      <c r="P284" s="13">
        <v>1.3</v>
      </c>
      <c r="Q284" s="13">
        <v>1</v>
      </c>
      <c r="R284" s="80">
        <v>1</v>
      </c>
      <c r="S284" s="13">
        <v>1.2</v>
      </c>
    </row>
    <row r="285" spans="1:19" ht="15.75" customHeight="1">
      <c r="A285" s="164"/>
      <c r="B285" s="185"/>
      <c r="C285" s="17" t="s">
        <v>159</v>
      </c>
      <c r="D285" s="87">
        <v>3.4725900000000004E-2</v>
      </c>
      <c r="E285" s="87">
        <v>5.9314200000000004E-2</v>
      </c>
      <c r="F285" s="87">
        <v>3.5729100000000007E-2</v>
      </c>
      <c r="G285" s="87">
        <v>4.0438200000000007E-2</v>
      </c>
      <c r="H285" s="87">
        <v>5.2295100000000004E-2</v>
      </c>
      <c r="I285" s="87">
        <v>3.5268750000000001E-2</v>
      </c>
      <c r="J285" s="87">
        <v>3.5177999999999994E-2</v>
      </c>
      <c r="K285" s="87">
        <v>3.8263499999999999E-2</v>
      </c>
      <c r="L285" s="87">
        <v>4.0273200000000002E-2</v>
      </c>
      <c r="M285" s="87">
        <v>3.9481199999999994E-2</v>
      </c>
      <c r="N285" s="87">
        <v>3.9916799999999995E-2</v>
      </c>
      <c r="O285" s="87">
        <v>4.8097500000000008E-2</v>
      </c>
      <c r="P285" s="87">
        <v>4.53024E-2</v>
      </c>
      <c r="Q285" s="87">
        <v>4.6299E-2</v>
      </c>
      <c r="R285" s="114">
        <v>4.9829999999999999E-2</v>
      </c>
      <c r="S285" s="87">
        <v>4.78764E-2</v>
      </c>
    </row>
    <row r="286" spans="1:19" ht="15.75" customHeight="1">
      <c r="A286" s="164"/>
      <c r="B286" s="185"/>
      <c r="C286" s="17" t="s">
        <v>160</v>
      </c>
      <c r="D286" s="13">
        <v>1.7</v>
      </c>
      <c r="E286" s="13">
        <v>2.2000000000000002</v>
      </c>
      <c r="F286" s="13">
        <v>2.7</v>
      </c>
      <c r="G286" s="13">
        <v>1.1000000000000001</v>
      </c>
      <c r="H286" s="13">
        <v>1.3</v>
      </c>
      <c r="I286" s="13">
        <v>2.85</v>
      </c>
      <c r="J286" s="13">
        <v>41</v>
      </c>
      <c r="K286" s="13">
        <v>1.5</v>
      </c>
      <c r="L286" s="13">
        <v>1.35</v>
      </c>
      <c r="M286" s="13">
        <v>1.2</v>
      </c>
      <c r="N286" s="13">
        <v>1.2</v>
      </c>
      <c r="O286" s="13">
        <v>1.1000000000000001</v>
      </c>
      <c r="P286" s="13">
        <v>1.3</v>
      </c>
      <c r="Q286" s="13">
        <v>1</v>
      </c>
      <c r="R286" s="80">
        <v>1</v>
      </c>
      <c r="S286" s="13">
        <v>1.2</v>
      </c>
    </row>
    <row r="287" spans="1:19" ht="15.75" customHeight="1">
      <c r="A287" s="164"/>
      <c r="B287" s="185"/>
      <c r="C287" s="17" t="s">
        <v>161</v>
      </c>
      <c r="D287" s="87">
        <v>3.4725900000000004E-2</v>
      </c>
      <c r="E287" s="87">
        <v>5.9314200000000004E-2</v>
      </c>
      <c r="F287" s="87">
        <v>3.5729100000000007E-2</v>
      </c>
      <c r="G287" s="87">
        <v>4.0438200000000007E-2</v>
      </c>
      <c r="H287" s="87">
        <v>5.2295100000000004E-2</v>
      </c>
      <c r="I287" s="87">
        <v>3.5268750000000001E-2</v>
      </c>
      <c r="J287" s="87">
        <v>3.5177999999999994E-2</v>
      </c>
      <c r="K287" s="87">
        <v>3.8263499999999999E-2</v>
      </c>
      <c r="L287" s="87">
        <v>4.0273200000000002E-2</v>
      </c>
      <c r="M287" s="87">
        <v>3.9481199999999994E-2</v>
      </c>
      <c r="N287" s="87">
        <v>3.9916799999999995E-2</v>
      </c>
      <c r="O287" s="87">
        <v>4.8097500000000008E-2</v>
      </c>
      <c r="P287" s="87">
        <v>4.53024E-2</v>
      </c>
      <c r="Q287" s="87">
        <v>4.6299E-2</v>
      </c>
      <c r="R287" s="114">
        <v>4.9829999999999999E-2</v>
      </c>
      <c r="S287" s="87">
        <v>4.78764E-2</v>
      </c>
    </row>
    <row r="288" spans="1:19" ht="15.75" customHeight="1">
      <c r="A288" s="164"/>
      <c r="B288" s="186"/>
      <c r="C288" s="17" t="s">
        <v>162</v>
      </c>
      <c r="D288" s="13">
        <f>D287/D285*100</f>
        <v>100</v>
      </c>
      <c r="E288" s="13">
        <f t="shared" ref="E288:S288" si="40">E287/E285*100</f>
        <v>100</v>
      </c>
      <c r="F288" s="13">
        <f t="shared" si="40"/>
        <v>100</v>
      </c>
      <c r="G288" s="13">
        <f t="shared" si="40"/>
        <v>100</v>
      </c>
      <c r="H288" s="13">
        <f t="shared" si="40"/>
        <v>100</v>
      </c>
      <c r="I288" s="13">
        <f t="shared" si="40"/>
        <v>100</v>
      </c>
      <c r="J288" s="13">
        <f t="shared" si="40"/>
        <v>100</v>
      </c>
      <c r="K288" s="13">
        <f t="shared" si="40"/>
        <v>100</v>
      </c>
      <c r="L288" s="13">
        <f t="shared" si="40"/>
        <v>100</v>
      </c>
      <c r="M288" s="13">
        <f t="shared" si="40"/>
        <v>100</v>
      </c>
      <c r="N288" s="13">
        <f t="shared" si="40"/>
        <v>100</v>
      </c>
      <c r="O288" s="13">
        <f t="shared" si="40"/>
        <v>100</v>
      </c>
      <c r="P288" s="13">
        <f t="shared" si="40"/>
        <v>100</v>
      </c>
      <c r="Q288" s="13">
        <f t="shared" si="40"/>
        <v>100</v>
      </c>
      <c r="R288" s="80">
        <f t="shared" si="40"/>
        <v>100</v>
      </c>
      <c r="S288" s="13">
        <f t="shared" si="40"/>
        <v>100</v>
      </c>
    </row>
    <row r="289" spans="1:19" ht="15.75" customHeight="1">
      <c r="A289" s="165" t="s">
        <v>88</v>
      </c>
      <c r="B289" s="184" t="s">
        <v>107</v>
      </c>
      <c r="C289" s="16" t="s">
        <v>158</v>
      </c>
      <c r="D289" s="13">
        <v>1.7</v>
      </c>
      <c r="E289" s="13">
        <v>2.2000000000000002</v>
      </c>
      <c r="F289" s="13">
        <v>2.7</v>
      </c>
      <c r="G289" s="13">
        <v>1.1000000000000001</v>
      </c>
      <c r="H289" s="13">
        <v>1.3</v>
      </c>
      <c r="I289" s="13">
        <v>2.85</v>
      </c>
      <c r="J289" s="13">
        <v>41</v>
      </c>
      <c r="K289" s="13">
        <v>1.5</v>
      </c>
      <c r="L289" s="13">
        <v>1.35</v>
      </c>
      <c r="M289" s="13">
        <v>1.2</v>
      </c>
      <c r="N289" s="13">
        <v>1.2</v>
      </c>
      <c r="O289" s="13">
        <v>1.1000000000000001</v>
      </c>
      <c r="P289" s="13">
        <v>1.3</v>
      </c>
      <c r="Q289" s="13">
        <v>1</v>
      </c>
      <c r="R289" s="80">
        <v>1</v>
      </c>
      <c r="S289" s="13">
        <v>1.2</v>
      </c>
    </row>
    <row r="290" spans="1:19" ht="15.75" customHeight="1">
      <c r="A290" s="166"/>
      <c r="B290" s="185"/>
      <c r="C290" s="17" t="s">
        <v>159</v>
      </c>
      <c r="D290" s="87">
        <v>3.4725900000000004E-2</v>
      </c>
      <c r="E290" s="87">
        <v>5.9314200000000004E-2</v>
      </c>
      <c r="F290" s="87">
        <v>3.5729100000000007E-2</v>
      </c>
      <c r="G290" s="87">
        <v>4.0438200000000007E-2</v>
      </c>
      <c r="H290" s="87">
        <v>5.2295100000000004E-2</v>
      </c>
      <c r="I290" s="87">
        <v>3.5268750000000001E-2</v>
      </c>
      <c r="J290" s="87">
        <v>3.5177999999999994E-2</v>
      </c>
      <c r="K290" s="87">
        <v>3.8263499999999999E-2</v>
      </c>
      <c r="L290" s="87">
        <v>4.0273200000000002E-2</v>
      </c>
      <c r="M290" s="87">
        <v>3.9481199999999994E-2</v>
      </c>
      <c r="N290" s="87">
        <v>3.9916799999999995E-2</v>
      </c>
      <c r="O290" s="87">
        <v>4.8097500000000008E-2</v>
      </c>
      <c r="P290" s="87">
        <v>4.53024E-2</v>
      </c>
      <c r="Q290" s="87">
        <v>4.6299E-2</v>
      </c>
      <c r="R290" s="114">
        <v>4.9829999999999999E-2</v>
      </c>
      <c r="S290" s="87">
        <v>4.78764E-2</v>
      </c>
    </row>
    <row r="291" spans="1:19" ht="15.75" customHeight="1">
      <c r="A291" s="166"/>
      <c r="B291" s="185"/>
      <c r="C291" s="17" t="s">
        <v>160</v>
      </c>
      <c r="D291" s="13">
        <v>1.7</v>
      </c>
      <c r="E291" s="13">
        <v>2.2000000000000002</v>
      </c>
      <c r="F291" s="13">
        <v>2.7</v>
      </c>
      <c r="G291" s="13">
        <v>1.1000000000000001</v>
      </c>
      <c r="H291" s="13">
        <v>1.3</v>
      </c>
      <c r="I291" s="13">
        <v>2.85</v>
      </c>
      <c r="J291" s="13">
        <v>41</v>
      </c>
      <c r="K291" s="13">
        <v>1.5</v>
      </c>
      <c r="L291" s="13">
        <v>1.35</v>
      </c>
      <c r="M291" s="13">
        <v>1.2</v>
      </c>
      <c r="N291" s="13">
        <v>1.2</v>
      </c>
      <c r="O291" s="13">
        <v>1.1000000000000001</v>
      </c>
      <c r="P291" s="13">
        <v>1.3</v>
      </c>
      <c r="Q291" s="13">
        <v>1</v>
      </c>
      <c r="R291" s="80">
        <v>1</v>
      </c>
      <c r="S291" s="13">
        <v>1.2</v>
      </c>
    </row>
    <row r="292" spans="1:19" ht="15.75" customHeight="1">
      <c r="A292" s="166"/>
      <c r="B292" s="185"/>
      <c r="C292" s="17" t="s">
        <v>161</v>
      </c>
      <c r="D292" s="87">
        <v>3.4725900000000004E-2</v>
      </c>
      <c r="E292" s="87">
        <v>5.9314200000000004E-2</v>
      </c>
      <c r="F292" s="87">
        <v>3.5729100000000007E-2</v>
      </c>
      <c r="G292" s="87">
        <v>4.0438200000000007E-2</v>
      </c>
      <c r="H292" s="87">
        <v>5.2295100000000004E-2</v>
      </c>
      <c r="I292" s="87">
        <v>3.5268750000000001E-2</v>
      </c>
      <c r="J292" s="87">
        <v>3.5177999999999994E-2</v>
      </c>
      <c r="K292" s="87">
        <v>3.8263499999999999E-2</v>
      </c>
      <c r="L292" s="87">
        <v>4.0273200000000002E-2</v>
      </c>
      <c r="M292" s="87">
        <v>3.9481199999999994E-2</v>
      </c>
      <c r="N292" s="87">
        <v>3.9916799999999995E-2</v>
      </c>
      <c r="O292" s="87">
        <v>4.8097500000000008E-2</v>
      </c>
      <c r="P292" s="87">
        <v>4.53024E-2</v>
      </c>
      <c r="Q292" s="87">
        <v>4.6299E-2</v>
      </c>
      <c r="R292" s="114">
        <v>4.9829999999999999E-2</v>
      </c>
      <c r="S292" s="87">
        <v>4.78764E-2</v>
      </c>
    </row>
    <row r="293" spans="1:19" ht="15.75" customHeight="1">
      <c r="A293" s="167"/>
      <c r="B293" s="186"/>
      <c r="C293" s="17" t="s">
        <v>162</v>
      </c>
      <c r="D293" s="13">
        <f t="shared" ref="D293:S293" si="41">D292/D290*100</f>
        <v>100</v>
      </c>
      <c r="E293" s="13">
        <f t="shared" si="41"/>
        <v>100</v>
      </c>
      <c r="F293" s="13">
        <f t="shared" si="41"/>
        <v>100</v>
      </c>
      <c r="G293" s="13">
        <f t="shared" si="41"/>
        <v>100</v>
      </c>
      <c r="H293" s="13">
        <f t="shared" si="41"/>
        <v>100</v>
      </c>
      <c r="I293" s="13">
        <f t="shared" si="41"/>
        <v>100</v>
      </c>
      <c r="J293" s="13">
        <f t="shared" si="41"/>
        <v>100</v>
      </c>
      <c r="K293" s="13">
        <f t="shared" si="41"/>
        <v>100</v>
      </c>
      <c r="L293" s="13">
        <f t="shared" si="41"/>
        <v>100</v>
      </c>
      <c r="M293" s="13">
        <f t="shared" si="41"/>
        <v>100</v>
      </c>
      <c r="N293" s="13">
        <f t="shared" si="41"/>
        <v>100</v>
      </c>
      <c r="O293" s="13">
        <f t="shared" si="41"/>
        <v>100</v>
      </c>
      <c r="P293" s="13">
        <f t="shared" si="41"/>
        <v>100</v>
      </c>
      <c r="Q293" s="13">
        <f t="shared" si="41"/>
        <v>100</v>
      </c>
      <c r="R293" s="80">
        <f t="shared" si="41"/>
        <v>100</v>
      </c>
      <c r="S293" s="13">
        <f t="shared" si="41"/>
        <v>100</v>
      </c>
    </row>
    <row r="294" spans="1:19" ht="15.75" customHeight="1">
      <c r="A294" s="165" t="s">
        <v>89</v>
      </c>
      <c r="B294" s="184" t="s">
        <v>108</v>
      </c>
      <c r="C294" s="16" t="s">
        <v>158</v>
      </c>
      <c r="D294" s="13">
        <v>1.7</v>
      </c>
      <c r="E294" s="13">
        <v>2.2000000000000002</v>
      </c>
      <c r="F294" s="13">
        <v>2.7</v>
      </c>
      <c r="G294" s="13">
        <v>1.1000000000000001</v>
      </c>
      <c r="H294" s="13">
        <v>1.3</v>
      </c>
      <c r="I294" s="13">
        <v>2.85</v>
      </c>
      <c r="J294" s="13">
        <v>41</v>
      </c>
      <c r="K294" s="13">
        <v>1.5</v>
      </c>
      <c r="L294" s="13">
        <v>1.35</v>
      </c>
      <c r="M294" s="13">
        <v>1.2</v>
      </c>
      <c r="N294" s="13">
        <v>1.2</v>
      </c>
      <c r="O294" s="13">
        <v>1.1000000000000001</v>
      </c>
      <c r="P294" s="13">
        <v>1.3</v>
      </c>
      <c r="Q294" s="13">
        <v>1</v>
      </c>
      <c r="R294" s="80">
        <v>1</v>
      </c>
      <c r="S294" s="13">
        <v>1.2</v>
      </c>
    </row>
    <row r="295" spans="1:19" ht="15.75" customHeight="1">
      <c r="A295" s="166"/>
      <c r="B295" s="185"/>
      <c r="C295" s="17" t="s">
        <v>159</v>
      </c>
      <c r="D295" s="87">
        <v>3.4725900000000004E-2</v>
      </c>
      <c r="E295" s="87">
        <v>5.9314200000000004E-2</v>
      </c>
      <c r="F295" s="87">
        <v>3.5729100000000007E-2</v>
      </c>
      <c r="G295" s="87">
        <v>4.0438200000000007E-2</v>
      </c>
      <c r="H295" s="87">
        <v>5.2295100000000004E-2</v>
      </c>
      <c r="I295" s="87">
        <v>3.5268750000000001E-2</v>
      </c>
      <c r="J295" s="87">
        <v>3.5177999999999994E-2</v>
      </c>
      <c r="K295" s="87">
        <v>3.8263499999999999E-2</v>
      </c>
      <c r="L295" s="87">
        <v>4.0273200000000002E-2</v>
      </c>
      <c r="M295" s="87">
        <v>3.9481199999999994E-2</v>
      </c>
      <c r="N295" s="87">
        <v>3.9916799999999995E-2</v>
      </c>
      <c r="O295" s="87">
        <v>4.8097500000000008E-2</v>
      </c>
      <c r="P295" s="87">
        <v>4.53024E-2</v>
      </c>
      <c r="Q295" s="87">
        <v>4.6299E-2</v>
      </c>
      <c r="R295" s="114">
        <v>4.9829999999999999E-2</v>
      </c>
      <c r="S295" s="87">
        <v>4.78764E-2</v>
      </c>
    </row>
    <row r="296" spans="1:19" ht="15.75" customHeight="1">
      <c r="A296" s="166"/>
      <c r="B296" s="185"/>
      <c r="C296" s="17" t="s">
        <v>160</v>
      </c>
      <c r="D296" s="13">
        <v>1.7</v>
      </c>
      <c r="E296" s="13">
        <v>2.2000000000000002</v>
      </c>
      <c r="F296" s="13">
        <v>2.7</v>
      </c>
      <c r="G296" s="13">
        <v>1.1000000000000001</v>
      </c>
      <c r="H296" s="13">
        <v>1.3</v>
      </c>
      <c r="I296" s="13">
        <v>2.85</v>
      </c>
      <c r="J296" s="13">
        <v>41</v>
      </c>
      <c r="K296" s="13">
        <v>1.5</v>
      </c>
      <c r="L296" s="13">
        <v>1.35</v>
      </c>
      <c r="M296" s="13">
        <v>1.2</v>
      </c>
      <c r="N296" s="13">
        <v>1.2</v>
      </c>
      <c r="O296" s="13">
        <v>1.1000000000000001</v>
      </c>
      <c r="P296" s="13">
        <v>1.3</v>
      </c>
      <c r="Q296" s="13">
        <v>1</v>
      </c>
      <c r="R296" s="80">
        <v>1</v>
      </c>
      <c r="S296" s="13">
        <v>1.2</v>
      </c>
    </row>
    <row r="297" spans="1:19" ht="15.75" customHeight="1">
      <c r="A297" s="166"/>
      <c r="B297" s="185"/>
      <c r="C297" s="17" t="s">
        <v>161</v>
      </c>
      <c r="D297" s="87">
        <v>3.4725900000000004E-2</v>
      </c>
      <c r="E297" s="87">
        <v>5.9314200000000004E-2</v>
      </c>
      <c r="F297" s="87">
        <v>3.5729100000000007E-2</v>
      </c>
      <c r="G297" s="87">
        <v>4.0438200000000007E-2</v>
      </c>
      <c r="H297" s="87">
        <v>5.2295100000000004E-2</v>
      </c>
      <c r="I297" s="87">
        <v>3.5268750000000001E-2</v>
      </c>
      <c r="J297" s="87">
        <v>3.5177999999999994E-2</v>
      </c>
      <c r="K297" s="87">
        <v>3.8263499999999999E-2</v>
      </c>
      <c r="L297" s="87">
        <v>4.0273200000000002E-2</v>
      </c>
      <c r="M297" s="87">
        <v>3.9481199999999994E-2</v>
      </c>
      <c r="N297" s="87">
        <v>3.9916799999999995E-2</v>
      </c>
      <c r="O297" s="87">
        <v>4.8097500000000008E-2</v>
      </c>
      <c r="P297" s="87">
        <v>4.53024E-2</v>
      </c>
      <c r="Q297" s="87">
        <v>4.6299E-2</v>
      </c>
      <c r="R297" s="114">
        <v>4.9829999999999999E-2</v>
      </c>
      <c r="S297" s="87">
        <v>4.78764E-2</v>
      </c>
    </row>
    <row r="298" spans="1:19" ht="15.75" customHeight="1">
      <c r="A298" s="167"/>
      <c r="B298" s="186"/>
      <c r="C298" s="17" t="s">
        <v>162</v>
      </c>
      <c r="D298" s="13">
        <f t="shared" ref="D298:S298" si="42">D297/D295*100</f>
        <v>100</v>
      </c>
      <c r="E298" s="13">
        <f t="shared" si="42"/>
        <v>100</v>
      </c>
      <c r="F298" s="13">
        <f t="shared" si="42"/>
        <v>100</v>
      </c>
      <c r="G298" s="13">
        <f t="shared" si="42"/>
        <v>100</v>
      </c>
      <c r="H298" s="13">
        <f t="shared" si="42"/>
        <v>100</v>
      </c>
      <c r="I298" s="13">
        <f t="shared" si="42"/>
        <v>100</v>
      </c>
      <c r="J298" s="13">
        <f t="shared" si="42"/>
        <v>100</v>
      </c>
      <c r="K298" s="13">
        <f t="shared" si="42"/>
        <v>100</v>
      </c>
      <c r="L298" s="13">
        <f t="shared" si="42"/>
        <v>100</v>
      </c>
      <c r="M298" s="13">
        <f t="shared" si="42"/>
        <v>100</v>
      </c>
      <c r="N298" s="13">
        <f t="shared" si="42"/>
        <v>100</v>
      </c>
      <c r="O298" s="13">
        <f t="shared" si="42"/>
        <v>100</v>
      </c>
      <c r="P298" s="13">
        <f t="shared" si="42"/>
        <v>100</v>
      </c>
      <c r="Q298" s="13">
        <f t="shared" si="42"/>
        <v>100</v>
      </c>
      <c r="R298" s="80">
        <f t="shared" si="42"/>
        <v>100</v>
      </c>
      <c r="S298" s="13">
        <f t="shared" si="42"/>
        <v>100</v>
      </c>
    </row>
    <row r="299" spans="1:19" ht="15.75" customHeight="1">
      <c r="A299" s="165" t="s">
        <v>109</v>
      </c>
      <c r="B299" s="184" t="s">
        <v>123</v>
      </c>
      <c r="C299" s="16" t="s">
        <v>158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80"/>
      <c r="S299" s="13"/>
    </row>
    <row r="300" spans="1:19" ht="15.75" customHeight="1">
      <c r="A300" s="166"/>
      <c r="B300" s="185"/>
      <c r="C300" s="17" t="s">
        <v>159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80"/>
      <c r="S300" s="13"/>
    </row>
    <row r="301" spans="1:19" ht="15.75" customHeight="1">
      <c r="A301" s="166"/>
      <c r="B301" s="185"/>
      <c r="C301" s="17" t="s">
        <v>160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80"/>
      <c r="S301" s="13"/>
    </row>
    <row r="302" spans="1:19" ht="15.75" customHeight="1">
      <c r="A302" s="166"/>
      <c r="B302" s="185"/>
      <c r="C302" s="17" t="s">
        <v>161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80"/>
      <c r="S302" s="13"/>
    </row>
    <row r="303" spans="1:19" ht="15.75" customHeight="1">
      <c r="A303" s="167"/>
      <c r="B303" s="186"/>
      <c r="C303" s="17" t="s">
        <v>162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80"/>
      <c r="S303" s="13"/>
    </row>
    <row r="304" spans="1:19" ht="15.75" customHeight="1">
      <c r="A304" s="165" t="s">
        <v>110</v>
      </c>
      <c r="B304" s="172" t="s">
        <v>124</v>
      </c>
      <c r="C304" s="16" t="s">
        <v>158</v>
      </c>
      <c r="D304" s="13">
        <v>1.7</v>
      </c>
      <c r="E304" s="13">
        <v>2.2000000000000002</v>
      </c>
      <c r="F304" s="13">
        <v>2.7</v>
      </c>
      <c r="G304" s="13">
        <v>1.1000000000000001</v>
      </c>
      <c r="H304" s="13">
        <v>1.3</v>
      </c>
      <c r="I304" s="13">
        <v>2.85</v>
      </c>
      <c r="J304" s="13">
        <v>41</v>
      </c>
      <c r="K304" s="13">
        <v>1.5</v>
      </c>
      <c r="L304" s="13">
        <v>1.35</v>
      </c>
      <c r="M304" s="13">
        <v>1.2</v>
      </c>
      <c r="N304" s="13">
        <v>1.2</v>
      </c>
      <c r="O304" s="13">
        <v>1.1000000000000001</v>
      </c>
      <c r="P304" s="13">
        <v>1.3</v>
      </c>
      <c r="Q304" s="13">
        <v>1</v>
      </c>
      <c r="R304" s="80">
        <v>1</v>
      </c>
      <c r="S304" s="13">
        <v>1.2</v>
      </c>
    </row>
    <row r="305" spans="1:19" ht="15.75" customHeight="1">
      <c r="A305" s="166"/>
      <c r="B305" s="173"/>
      <c r="C305" s="17" t="s">
        <v>159</v>
      </c>
      <c r="D305" s="87">
        <v>3.4725900000000004E-2</v>
      </c>
      <c r="E305" s="87">
        <v>5.9314200000000004E-2</v>
      </c>
      <c r="F305" s="87">
        <v>3.5729100000000007E-2</v>
      </c>
      <c r="G305" s="87">
        <v>4.0438200000000007E-2</v>
      </c>
      <c r="H305" s="87">
        <v>5.2295100000000004E-2</v>
      </c>
      <c r="I305" s="87">
        <v>3.5268750000000001E-2</v>
      </c>
      <c r="J305" s="87">
        <v>3.5177999999999994E-2</v>
      </c>
      <c r="K305" s="87">
        <v>3.8263499999999999E-2</v>
      </c>
      <c r="L305" s="87">
        <v>4.0273200000000002E-2</v>
      </c>
      <c r="M305" s="87">
        <v>3.9481199999999994E-2</v>
      </c>
      <c r="N305" s="87">
        <v>3.9916799999999995E-2</v>
      </c>
      <c r="O305" s="87">
        <v>4.8097500000000008E-2</v>
      </c>
      <c r="P305" s="87">
        <v>4.53024E-2</v>
      </c>
      <c r="Q305" s="87">
        <v>4.6299E-2</v>
      </c>
      <c r="R305" s="114">
        <v>4.9829999999999999E-2</v>
      </c>
      <c r="S305" s="87">
        <v>4.78764E-2</v>
      </c>
    </row>
    <row r="306" spans="1:19" ht="15.75" customHeight="1">
      <c r="A306" s="166"/>
      <c r="B306" s="173"/>
      <c r="C306" s="17" t="s">
        <v>160</v>
      </c>
      <c r="D306" s="13">
        <v>1.7</v>
      </c>
      <c r="E306" s="13">
        <v>2.2000000000000002</v>
      </c>
      <c r="F306" s="13">
        <v>2.7</v>
      </c>
      <c r="G306" s="13">
        <v>1.1000000000000001</v>
      </c>
      <c r="H306" s="13">
        <v>1.3</v>
      </c>
      <c r="I306" s="13">
        <v>2.85</v>
      </c>
      <c r="J306" s="13">
        <v>41</v>
      </c>
      <c r="K306" s="13">
        <v>1.5</v>
      </c>
      <c r="L306" s="13">
        <v>1.35</v>
      </c>
      <c r="M306" s="13">
        <v>1.2</v>
      </c>
      <c r="N306" s="13">
        <v>1.2</v>
      </c>
      <c r="O306" s="13">
        <v>1.1000000000000001</v>
      </c>
      <c r="P306" s="13">
        <v>1.3</v>
      </c>
      <c r="Q306" s="13">
        <v>1</v>
      </c>
      <c r="R306" s="80">
        <v>1</v>
      </c>
      <c r="S306" s="13">
        <v>1.2</v>
      </c>
    </row>
    <row r="307" spans="1:19" ht="15.75" customHeight="1">
      <c r="A307" s="166"/>
      <c r="B307" s="173"/>
      <c r="C307" s="17" t="s">
        <v>161</v>
      </c>
      <c r="D307" s="87">
        <v>3.4725900000000004E-2</v>
      </c>
      <c r="E307" s="87">
        <v>5.9314200000000004E-2</v>
      </c>
      <c r="F307" s="87">
        <v>3.5729100000000007E-2</v>
      </c>
      <c r="G307" s="87">
        <v>4.0438200000000007E-2</v>
      </c>
      <c r="H307" s="87">
        <v>5.2295100000000004E-2</v>
      </c>
      <c r="I307" s="87">
        <v>3.5268750000000001E-2</v>
      </c>
      <c r="J307" s="87">
        <v>3.5177999999999994E-2</v>
      </c>
      <c r="K307" s="87">
        <v>3.8263499999999999E-2</v>
      </c>
      <c r="L307" s="87">
        <v>4.0273200000000002E-2</v>
      </c>
      <c r="M307" s="87">
        <v>3.9481199999999994E-2</v>
      </c>
      <c r="N307" s="87">
        <v>3.9916799999999995E-2</v>
      </c>
      <c r="O307" s="87">
        <v>4.8097500000000008E-2</v>
      </c>
      <c r="P307" s="87">
        <v>4.53024E-2</v>
      </c>
      <c r="Q307" s="87">
        <v>4.6299E-2</v>
      </c>
      <c r="R307" s="114">
        <v>4.9829999999999999E-2</v>
      </c>
      <c r="S307" s="87">
        <v>4.78764E-2</v>
      </c>
    </row>
    <row r="308" spans="1:19" ht="15.75" customHeight="1">
      <c r="A308" s="167"/>
      <c r="B308" s="174"/>
      <c r="C308" s="17" t="s">
        <v>162</v>
      </c>
      <c r="D308" s="13">
        <f t="shared" ref="D308:S308" si="43">D307/D305*100</f>
        <v>100</v>
      </c>
      <c r="E308" s="13">
        <f t="shared" si="43"/>
        <v>100</v>
      </c>
      <c r="F308" s="13">
        <f t="shared" si="43"/>
        <v>100</v>
      </c>
      <c r="G308" s="13">
        <f t="shared" si="43"/>
        <v>100</v>
      </c>
      <c r="H308" s="13">
        <f t="shared" si="43"/>
        <v>100</v>
      </c>
      <c r="I308" s="13">
        <f t="shared" si="43"/>
        <v>100</v>
      </c>
      <c r="J308" s="13">
        <f t="shared" si="43"/>
        <v>100</v>
      </c>
      <c r="K308" s="13">
        <f t="shared" si="43"/>
        <v>100</v>
      </c>
      <c r="L308" s="13">
        <f t="shared" si="43"/>
        <v>100</v>
      </c>
      <c r="M308" s="13">
        <f t="shared" si="43"/>
        <v>100</v>
      </c>
      <c r="N308" s="13">
        <f t="shared" si="43"/>
        <v>100</v>
      </c>
      <c r="O308" s="13">
        <f t="shared" si="43"/>
        <v>100</v>
      </c>
      <c r="P308" s="13">
        <f t="shared" si="43"/>
        <v>100</v>
      </c>
      <c r="Q308" s="13">
        <f t="shared" si="43"/>
        <v>100</v>
      </c>
      <c r="R308" s="80">
        <f t="shared" si="43"/>
        <v>100</v>
      </c>
      <c r="S308" s="13">
        <f t="shared" si="43"/>
        <v>100</v>
      </c>
    </row>
    <row r="309" spans="1:19" ht="15.75" customHeight="1">
      <c r="A309" s="165" t="s">
        <v>111</v>
      </c>
      <c r="B309" s="172" t="s">
        <v>125</v>
      </c>
      <c r="C309" s="16" t="s">
        <v>158</v>
      </c>
      <c r="D309" s="13">
        <v>5</v>
      </c>
      <c r="E309" s="13">
        <v>5</v>
      </c>
      <c r="F309" s="13">
        <v>5</v>
      </c>
      <c r="G309" s="13">
        <v>5</v>
      </c>
      <c r="H309" s="13">
        <v>5</v>
      </c>
      <c r="I309" s="13">
        <v>5</v>
      </c>
      <c r="J309" s="13">
        <v>5</v>
      </c>
      <c r="K309" s="13">
        <v>5</v>
      </c>
      <c r="L309" s="13">
        <v>5</v>
      </c>
      <c r="M309" s="13">
        <v>5</v>
      </c>
      <c r="N309" s="13">
        <v>5</v>
      </c>
      <c r="O309" s="13">
        <v>5</v>
      </c>
      <c r="P309" s="13">
        <v>5</v>
      </c>
      <c r="Q309" s="13">
        <v>5</v>
      </c>
      <c r="R309" s="80">
        <v>5</v>
      </c>
      <c r="S309" s="13">
        <v>5</v>
      </c>
    </row>
    <row r="310" spans="1:19" ht="15.75" customHeight="1">
      <c r="A310" s="166"/>
      <c r="B310" s="173"/>
      <c r="C310" s="17" t="s">
        <v>159</v>
      </c>
      <c r="D310" s="87">
        <v>0.102135</v>
      </c>
      <c r="E310" s="87">
        <v>0.13480500000000001</v>
      </c>
      <c r="F310" s="87">
        <v>6.6165000000000002E-2</v>
      </c>
      <c r="G310" s="87">
        <v>0.18381</v>
      </c>
      <c r="H310" s="87">
        <v>0.20113499999999998</v>
      </c>
      <c r="I310" s="87">
        <v>6.1874999999999999E-2</v>
      </c>
      <c r="J310" s="87">
        <v>4.2899999999999995E-3</v>
      </c>
      <c r="K310" s="87">
        <v>0.12754499999999999</v>
      </c>
      <c r="L310" s="87">
        <v>0.14915999999999999</v>
      </c>
      <c r="M310" s="87">
        <v>0.16450499999999998</v>
      </c>
      <c r="N310" s="87">
        <v>0.16632</v>
      </c>
      <c r="O310" s="87">
        <v>0.21862500000000001</v>
      </c>
      <c r="P310" s="87">
        <v>0.17424000000000001</v>
      </c>
      <c r="Q310" s="87">
        <v>0.23149499999999998</v>
      </c>
      <c r="R310" s="114">
        <v>0.24915000000000001</v>
      </c>
      <c r="S310" s="87">
        <v>0.199485</v>
      </c>
    </row>
    <row r="311" spans="1:19" ht="15.75" customHeight="1">
      <c r="A311" s="166"/>
      <c r="B311" s="173"/>
      <c r="C311" s="17" t="s">
        <v>160</v>
      </c>
      <c r="D311" s="13">
        <v>5</v>
      </c>
      <c r="E311" s="13">
        <v>5</v>
      </c>
      <c r="F311" s="13">
        <v>5</v>
      </c>
      <c r="G311" s="13">
        <v>5</v>
      </c>
      <c r="H311" s="13">
        <v>5</v>
      </c>
      <c r="I311" s="13">
        <v>5</v>
      </c>
      <c r="J311" s="13">
        <v>5</v>
      </c>
      <c r="K311" s="13">
        <v>5</v>
      </c>
      <c r="L311" s="13">
        <v>5</v>
      </c>
      <c r="M311" s="13">
        <v>5</v>
      </c>
      <c r="N311" s="13">
        <v>5</v>
      </c>
      <c r="O311" s="13">
        <v>5</v>
      </c>
      <c r="P311" s="13">
        <v>5</v>
      </c>
      <c r="Q311" s="13">
        <v>5</v>
      </c>
      <c r="R311" s="80">
        <v>5</v>
      </c>
      <c r="S311" s="13">
        <v>5</v>
      </c>
    </row>
    <row r="312" spans="1:19" ht="15.75" customHeight="1">
      <c r="A312" s="166"/>
      <c r="B312" s="173"/>
      <c r="C312" s="17" t="s">
        <v>161</v>
      </c>
      <c r="D312" s="87">
        <v>0.102135</v>
      </c>
      <c r="E312" s="87">
        <v>0.13480500000000001</v>
      </c>
      <c r="F312" s="87">
        <v>6.6165000000000002E-2</v>
      </c>
      <c r="G312" s="87">
        <v>0.18381</v>
      </c>
      <c r="H312" s="87">
        <v>0.20113499999999998</v>
      </c>
      <c r="I312" s="87">
        <v>6.1874999999999999E-2</v>
      </c>
      <c r="J312" s="87">
        <v>4.2899999999999995E-3</v>
      </c>
      <c r="K312" s="87">
        <v>0.12754499999999999</v>
      </c>
      <c r="L312" s="87">
        <v>0.14915999999999999</v>
      </c>
      <c r="M312" s="87">
        <v>0.16450499999999998</v>
      </c>
      <c r="N312" s="87">
        <v>0.16632</v>
      </c>
      <c r="O312" s="87">
        <v>0.21862500000000001</v>
      </c>
      <c r="P312" s="87">
        <v>0.17424000000000001</v>
      </c>
      <c r="Q312" s="87">
        <v>0.23149499999999998</v>
      </c>
      <c r="R312" s="114">
        <v>0.24915000000000001</v>
      </c>
      <c r="S312" s="87">
        <v>0.199485</v>
      </c>
    </row>
    <row r="313" spans="1:19" ht="15.75" customHeight="1">
      <c r="A313" s="167"/>
      <c r="B313" s="174"/>
      <c r="C313" s="17" t="s">
        <v>162</v>
      </c>
      <c r="D313" s="13">
        <f>D312/D310*100</f>
        <v>100</v>
      </c>
      <c r="E313" s="13">
        <f t="shared" ref="E313:S313" si="44">E312/E310*100</f>
        <v>100</v>
      </c>
      <c r="F313" s="13">
        <f t="shared" si="44"/>
        <v>100</v>
      </c>
      <c r="G313" s="13">
        <f t="shared" si="44"/>
        <v>100</v>
      </c>
      <c r="H313" s="13">
        <f t="shared" si="44"/>
        <v>100</v>
      </c>
      <c r="I313" s="13">
        <f t="shared" si="44"/>
        <v>100</v>
      </c>
      <c r="J313" s="13">
        <f t="shared" si="44"/>
        <v>100</v>
      </c>
      <c r="K313" s="13">
        <f t="shared" si="44"/>
        <v>100</v>
      </c>
      <c r="L313" s="13">
        <f t="shared" si="44"/>
        <v>100</v>
      </c>
      <c r="M313" s="13">
        <f t="shared" si="44"/>
        <v>100</v>
      </c>
      <c r="N313" s="13">
        <f t="shared" si="44"/>
        <v>100</v>
      </c>
      <c r="O313" s="13">
        <f t="shared" si="44"/>
        <v>100</v>
      </c>
      <c r="P313" s="13">
        <f t="shared" si="44"/>
        <v>100</v>
      </c>
      <c r="Q313" s="13">
        <f t="shared" si="44"/>
        <v>100</v>
      </c>
      <c r="R313" s="80">
        <f t="shared" si="44"/>
        <v>100</v>
      </c>
      <c r="S313" s="13">
        <f t="shared" si="44"/>
        <v>100</v>
      </c>
    </row>
    <row r="314" spans="1:19" ht="15.75" customHeight="1">
      <c r="A314" s="165" t="s">
        <v>112</v>
      </c>
      <c r="B314" s="184" t="s">
        <v>126</v>
      </c>
      <c r="C314" s="16" t="s">
        <v>158</v>
      </c>
      <c r="D314" s="13">
        <v>10</v>
      </c>
      <c r="E314" s="13">
        <v>10</v>
      </c>
      <c r="F314" s="13">
        <v>10</v>
      </c>
      <c r="G314" s="13">
        <v>10</v>
      </c>
      <c r="H314" s="13">
        <v>10</v>
      </c>
      <c r="I314" s="13">
        <v>10</v>
      </c>
      <c r="J314" s="13">
        <v>10</v>
      </c>
      <c r="K314" s="13">
        <v>10</v>
      </c>
      <c r="L314" s="13">
        <v>10</v>
      </c>
      <c r="M314" s="13">
        <v>10</v>
      </c>
      <c r="N314" s="13">
        <v>10</v>
      </c>
      <c r="O314" s="13">
        <v>10</v>
      </c>
      <c r="P314" s="13">
        <v>10</v>
      </c>
      <c r="Q314" s="13">
        <v>10</v>
      </c>
      <c r="R314" s="80">
        <v>10</v>
      </c>
      <c r="S314" s="13">
        <v>10</v>
      </c>
    </row>
    <row r="315" spans="1:19" ht="15.75" customHeight="1">
      <c r="A315" s="166"/>
      <c r="B315" s="185"/>
      <c r="C315" s="17" t="s">
        <v>159</v>
      </c>
      <c r="D315" s="87">
        <v>0.20427000000000001</v>
      </c>
      <c r="E315" s="87">
        <v>0.26961000000000002</v>
      </c>
      <c r="F315" s="87">
        <v>0.13233</v>
      </c>
      <c r="G315" s="87">
        <v>0.36762</v>
      </c>
      <c r="H315" s="87">
        <v>0.40226999999999996</v>
      </c>
      <c r="I315" s="87">
        <v>0.12375</v>
      </c>
      <c r="J315" s="87">
        <v>8.5799999999999991E-3</v>
      </c>
      <c r="K315" s="87">
        <v>0.25508999999999998</v>
      </c>
      <c r="L315" s="87">
        <v>0.29831999999999997</v>
      </c>
      <c r="M315" s="87">
        <v>0.32900999999999997</v>
      </c>
      <c r="N315" s="87">
        <v>0.33263999999999999</v>
      </c>
      <c r="O315" s="87">
        <v>0.43725000000000003</v>
      </c>
      <c r="P315" s="87">
        <v>0.34848000000000001</v>
      </c>
      <c r="Q315" s="87">
        <v>0.46298999999999996</v>
      </c>
      <c r="R315" s="114">
        <v>0.49830000000000002</v>
      </c>
      <c r="S315" s="87">
        <v>0.39896999999999999</v>
      </c>
    </row>
    <row r="316" spans="1:19" ht="15.75" customHeight="1">
      <c r="A316" s="166"/>
      <c r="B316" s="185"/>
      <c r="C316" s="17" t="s">
        <v>160</v>
      </c>
      <c r="D316" s="13">
        <v>10</v>
      </c>
      <c r="E316" s="13">
        <v>10</v>
      </c>
      <c r="F316" s="13">
        <v>10</v>
      </c>
      <c r="G316" s="13">
        <v>10</v>
      </c>
      <c r="H316" s="13">
        <v>10</v>
      </c>
      <c r="I316" s="13">
        <v>10</v>
      </c>
      <c r="J316" s="13">
        <v>10</v>
      </c>
      <c r="K316" s="13">
        <v>10</v>
      </c>
      <c r="L316" s="13">
        <v>10</v>
      </c>
      <c r="M316" s="13">
        <v>10</v>
      </c>
      <c r="N316" s="13">
        <v>10</v>
      </c>
      <c r="O316" s="13">
        <v>10</v>
      </c>
      <c r="P316" s="13">
        <v>10</v>
      </c>
      <c r="Q316" s="13">
        <v>10</v>
      </c>
      <c r="R316" s="80">
        <v>10</v>
      </c>
      <c r="S316" s="13">
        <v>10</v>
      </c>
    </row>
    <row r="317" spans="1:19" ht="15.75" customHeight="1">
      <c r="A317" s="166"/>
      <c r="B317" s="185"/>
      <c r="C317" s="17" t="s">
        <v>161</v>
      </c>
      <c r="D317" s="87">
        <v>0.20427000000000001</v>
      </c>
      <c r="E317" s="87">
        <v>0.26961000000000002</v>
      </c>
      <c r="F317" s="87">
        <v>0.13233</v>
      </c>
      <c r="G317" s="87">
        <v>0.36762</v>
      </c>
      <c r="H317" s="87">
        <v>0.40226999999999996</v>
      </c>
      <c r="I317" s="87">
        <v>0.12375</v>
      </c>
      <c r="J317" s="87">
        <v>8.5799999999999991E-3</v>
      </c>
      <c r="K317" s="87">
        <v>0.25508999999999998</v>
      </c>
      <c r="L317" s="87">
        <v>0.29831999999999997</v>
      </c>
      <c r="M317" s="87">
        <v>0.32900999999999997</v>
      </c>
      <c r="N317" s="87">
        <v>0.33263999999999999</v>
      </c>
      <c r="O317" s="87">
        <v>0.43725000000000003</v>
      </c>
      <c r="P317" s="87">
        <v>0.34848000000000001</v>
      </c>
      <c r="Q317" s="87">
        <v>0.46298999999999996</v>
      </c>
      <c r="R317" s="114">
        <v>0.49830000000000002</v>
      </c>
      <c r="S317" s="87">
        <v>0.39896999999999999</v>
      </c>
    </row>
    <row r="318" spans="1:19" ht="15.75" customHeight="1">
      <c r="A318" s="167"/>
      <c r="B318" s="186"/>
      <c r="C318" s="17" t="s">
        <v>162</v>
      </c>
      <c r="D318" s="13">
        <f>D317/D315*100</f>
        <v>100</v>
      </c>
      <c r="E318" s="13">
        <f t="shared" ref="E318:S318" si="45">E317/E315*100</f>
        <v>100</v>
      </c>
      <c r="F318" s="13">
        <f t="shared" si="45"/>
        <v>100</v>
      </c>
      <c r="G318" s="13">
        <f t="shared" si="45"/>
        <v>100</v>
      </c>
      <c r="H318" s="13">
        <f t="shared" si="45"/>
        <v>100</v>
      </c>
      <c r="I318" s="13">
        <f t="shared" si="45"/>
        <v>100</v>
      </c>
      <c r="J318" s="13">
        <f t="shared" si="45"/>
        <v>100</v>
      </c>
      <c r="K318" s="13">
        <f t="shared" si="45"/>
        <v>100</v>
      </c>
      <c r="L318" s="13">
        <f t="shared" si="45"/>
        <v>100</v>
      </c>
      <c r="M318" s="13">
        <f t="shared" si="45"/>
        <v>100</v>
      </c>
      <c r="N318" s="13">
        <f t="shared" si="45"/>
        <v>100</v>
      </c>
      <c r="O318" s="13">
        <f t="shared" si="45"/>
        <v>100</v>
      </c>
      <c r="P318" s="13">
        <f t="shared" si="45"/>
        <v>100</v>
      </c>
      <c r="Q318" s="13">
        <f t="shared" si="45"/>
        <v>100</v>
      </c>
      <c r="R318" s="80">
        <f t="shared" si="45"/>
        <v>100</v>
      </c>
      <c r="S318" s="13">
        <f t="shared" si="45"/>
        <v>100</v>
      </c>
    </row>
    <row r="319" spans="1:19" ht="15.75" customHeight="1">
      <c r="A319" s="165" t="s">
        <v>113</v>
      </c>
      <c r="B319" s="172" t="s">
        <v>127</v>
      </c>
      <c r="C319" s="16" t="s">
        <v>158</v>
      </c>
      <c r="D319" s="13">
        <v>10</v>
      </c>
      <c r="E319" s="13">
        <v>10</v>
      </c>
      <c r="F319" s="13">
        <v>10</v>
      </c>
      <c r="G319" s="13">
        <v>10</v>
      </c>
      <c r="H319" s="13">
        <v>10</v>
      </c>
      <c r="I319" s="13">
        <v>10</v>
      </c>
      <c r="J319" s="13">
        <v>10</v>
      </c>
      <c r="K319" s="13">
        <v>10</v>
      </c>
      <c r="L319" s="13">
        <v>10</v>
      </c>
      <c r="M319" s="13">
        <v>10</v>
      </c>
      <c r="N319" s="13">
        <v>10</v>
      </c>
      <c r="O319" s="13">
        <v>10</v>
      </c>
      <c r="P319" s="13">
        <v>10</v>
      </c>
      <c r="Q319" s="13">
        <v>10</v>
      </c>
      <c r="R319" s="80">
        <v>10</v>
      </c>
      <c r="S319" s="13">
        <v>10</v>
      </c>
    </row>
    <row r="320" spans="1:19" ht="15.75" customHeight="1">
      <c r="A320" s="166"/>
      <c r="B320" s="173"/>
      <c r="C320" s="17" t="s">
        <v>159</v>
      </c>
      <c r="D320" s="87">
        <v>0.20427000000000001</v>
      </c>
      <c r="E320" s="87">
        <v>0.26961000000000002</v>
      </c>
      <c r="F320" s="87">
        <v>0.13233</v>
      </c>
      <c r="G320" s="87">
        <v>0.36762</v>
      </c>
      <c r="H320" s="87">
        <v>0.40226999999999996</v>
      </c>
      <c r="I320" s="87">
        <v>0.12375</v>
      </c>
      <c r="J320" s="87">
        <v>8.5799999999999991E-3</v>
      </c>
      <c r="K320" s="87">
        <v>0.25508999999999998</v>
      </c>
      <c r="L320" s="87">
        <v>0.29831999999999997</v>
      </c>
      <c r="M320" s="87">
        <v>0.32900999999999997</v>
      </c>
      <c r="N320" s="87">
        <v>0.33263999999999999</v>
      </c>
      <c r="O320" s="87">
        <v>0.43725000000000003</v>
      </c>
      <c r="P320" s="87">
        <v>0.34848000000000001</v>
      </c>
      <c r="Q320" s="87">
        <v>0.46298999999999996</v>
      </c>
      <c r="R320" s="114">
        <v>0.49830000000000002</v>
      </c>
      <c r="S320" s="87">
        <v>0.39896999999999999</v>
      </c>
    </row>
    <row r="321" spans="1:19" ht="15.75" customHeight="1">
      <c r="A321" s="166"/>
      <c r="B321" s="173"/>
      <c r="C321" s="17" t="s">
        <v>160</v>
      </c>
      <c r="D321" s="13">
        <v>10</v>
      </c>
      <c r="E321" s="13">
        <v>10</v>
      </c>
      <c r="F321" s="13">
        <v>10</v>
      </c>
      <c r="G321" s="13">
        <v>10</v>
      </c>
      <c r="H321" s="13">
        <v>10</v>
      </c>
      <c r="I321" s="13">
        <v>10</v>
      </c>
      <c r="J321" s="13">
        <v>10</v>
      </c>
      <c r="K321" s="13">
        <v>10</v>
      </c>
      <c r="L321" s="13">
        <v>10</v>
      </c>
      <c r="M321" s="13">
        <v>10</v>
      </c>
      <c r="N321" s="13">
        <v>10</v>
      </c>
      <c r="O321" s="13">
        <v>10</v>
      </c>
      <c r="P321" s="13">
        <v>10</v>
      </c>
      <c r="Q321" s="13">
        <v>10</v>
      </c>
      <c r="R321" s="80">
        <v>10</v>
      </c>
      <c r="S321" s="13">
        <v>10</v>
      </c>
    </row>
    <row r="322" spans="1:19" ht="15.75" customHeight="1">
      <c r="A322" s="166"/>
      <c r="B322" s="173"/>
      <c r="C322" s="17" t="s">
        <v>161</v>
      </c>
      <c r="D322" s="87">
        <v>0.20427000000000001</v>
      </c>
      <c r="E322" s="87">
        <v>0.26961000000000002</v>
      </c>
      <c r="F322" s="87">
        <v>0.13233</v>
      </c>
      <c r="G322" s="87">
        <v>0.36762</v>
      </c>
      <c r="H322" s="87">
        <v>0.40226999999999996</v>
      </c>
      <c r="I322" s="87">
        <v>0.12375</v>
      </c>
      <c r="J322" s="87">
        <v>8.5799999999999991E-3</v>
      </c>
      <c r="K322" s="87">
        <v>0.25508999999999998</v>
      </c>
      <c r="L322" s="87">
        <v>0.29831999999999997</v>
      </c>
      <c r="M322" s="87">
        <v>0.32900999999999997</v>
      </c>
      <c r="N322" s="87">
        <v>0.33263999999999999</v>
      </c>
      <c r="O322" s="87">
        <v>0.43725000000000003</v>
      </c>
      <c r="P322" s="87">
        <v>0.34848000000000001</v>
      </c>
      <c r="Q322" s="87">
        <v>0.46298999999999996</v>
      </c>
      <c r="R322" s="114">
        <v>0.49830000000000002</v>
      </c>
      <c r="S322" s="87">
        <v>0.39896999999999999</v>
      </c>
    </row>
    <row r="323" spans="1:19" ht="15.75" customHeight="1">
      <c r="A323" s="167"/>
      <c r="B323" s="174"/>
      <c r="C323" s="17" t="s">
        <v>162</v>
      </c>
      <c r="D323" s="13">
        <f t="shared" ref="D323:S323" si="46">D322/D320*100</f>
        <v>100</v>
      </c>
      <c r="E323" s="13">
        <f t="shared" si="46"/>
        <v>100</v>
      </c>
      <c r="F323" s="13">
        <f t="shared" si="46"/>
        <v>100</v>
      </c>
      <c r="G323" s="13">
        <f t="shared" si="46"/>
        <v>100</v>
      </c>
      <c r="H323" s="13">
        <f t="shared" si="46"/>
        <v>100</v>
      </c>
      <c r="I323" s="13">
        <f t="shared" si="46"/>
        <v>100</v>
      </c>
      <c r="J323" s="13">
        <f t="shared" si="46"/>
        <v>100</v>
      </c>
      <c r="K323" s="13">
        <f t="shared" si="46"/>
        <v>100</v>
      </c>
      <c r="L323" s="13">
        <f t="shared" si="46"/>
        <v>100</v>
      </c>
      <c r="M323" s="13">
        <f t="shared" si="46"/>
        <v>100</v>
      </c>
      <c r="N323" s="13">
        <f t="shared" si="46"/>
        <v>100</v>
      </c>
      <c r="O323" s="13">
        <f t="shared" si="46"/>
        <v>100</v>
      </c>
      <c r="P323" s="13">
        <f t="shared" si="46"/>
        <v>100</v>
      </c>
      <c r="Q323" s="13">
        <f t="shared" si="46"/>
        <v>100</v>
      </c>
      <c r="R323" s="80">
        <f t="shared" si="46"/>
        <v>100</v>
      </c>
      <c r="S323" s="13">
        <f t="shared" si="46"/>
        <v>100</v>
      </c>
    </row>
    <row r="324" spans="1:19" ht="15.75" customHeight="1">
      <c r="A324" s="165" t="s">
        <v>114</v>
      </c>
      <c r="B324" s="172" t="s">
        <v>128</v>
      </c>
      <c r="C324" s="16" t="s">
        <v>158</v>
      </c>
      <c r="D324" s="13">
        <v>1</v>
      </c>
      <c r="E324" s="13">
        <v>1</v>
      </c>
      <c r="F324" s="13">
        <v>1</v>
      </c>
      <c r="G324" s="13">
        <v>1</v>
      </c>
      <c r="H324" s="13">
        <v>1</v>
      </c>
      <c r="I324" s="13">
        <v>1</v>
      </c>
      <c r="J324" s="13">
        <v>1</v>
      </c>
      <c r="K324" s="13">
        <v>1</v>
      </c>
      <c r="L324" s="13">
        <v>1</v>
      </c>
      <c r="M324" s="13">
        <v>1</v>
      </c>
      <c r="N324" s="13">
        <v>1</v>
      </c>
      <c r="O324" s="13">
        <v>1</v>
      </c>
      <c r="P324" s="13">
        <v>1</v>
      </c>
      <c r="Q324" s="13">
        <v>1</v>
      </c>
      <c r="R324" s="80">
        <v>1</v>
      </c>
      <c r="S324" s="13">
        <v>1</v>
      </c>
    </row>
    <row r="325" spans="1:19" ht="15.75" customHeight="1">
      <c r="A325" s="166"/>
      <c r="B325" s="173"/>
      <c r="C325" s="17" t="s">
        <v>159</v>
      </c>
      <c r="D325" s="87">
        <v>2.0427000000000001E-2</v>
      </c>
      <c r="E325" s="87">
        <v>2.6961000000000002E-2</v>
      </c>
      <c r="F325" s="87">
        <v>1.3233000000000002E-2</v>
      </c>
      <c r="G325" s="87">
        <v>3.6762000000000003E-2</v>
      </c>
      <c r="H325" s="87">
        <v>4.0226999999999999E-2</v>
      </c>
      <c r="I325" s="87">
        <v>1.2375000000000001E-2</v>
      </c>
      <c r="J325" s="87">
        <v>8.5800000000000004E-4</v>
      </c>
      <c r="K325" s="87">
        <v>2.5509E-2</v>
      </c>
      <c r="L325" s="87">
        <v>2.9832000000000001E-2</v>
      </c>
      <c r="M325" s="87">
        <v>3.2901E-2</v>
      </c>
      <c r="N325" s="87">
        <v>3.3264000000000002E-2</v>
      </c>
      <c r="O325" s="87">
        <v>4.3725E-2</v>
      </c>
      <c r="P325" s="87">
        <v>3.4848000000000004E-2</v>
      </c>
      <c r="Q325" s="87">
        <v>4.6299E-2</v>
      </c>
      <c r="R325" s="114">
        <v>4.9829999999999999E-2</v>
      </c>
      <c r="S325" s="87">
        <v>3.9897000000000002E-2</v>
      </c>
    </row>
    <row r="326" spans="1:19" ht="15.75" customHeight="1">
      <c r="A326" s="166"/>
      <c r="B326" s="173"/>
      <c r="C326" s="17" t="s">
        <v>160</v>
      </c>
      <c r="D326" s="13">
        <v>1</v>
      </c>
      <c r="E326" s="13">
        <v>1</v>
      </c>
      <c r="F326" s="13">
        <v>1</v>
      </c>
      <c r="G326" s="13">
        <v>1</v>
      </c>
      <c r="H326" s="13">
        <v>1</v>
      </c>
      <c r="I326" s="13">
        <v>1</v>
      </c>
      <c r="J326" s="13">
        <v>1</v>
      </c>
      <c r="K326" s="13">
        <v>1</v>
      </c>
      <c r="L326" s="13">
        <v>1</v>
      </c>
      <c r="M326" s="13">
        <v>1</v>
      </c>
      <c r="N326" s="13">
        <v>1</v>
      </c>
      <c r="O326" s="13">
        <v>1</v>
      </c>
      <c r="P326" s="13">
        <v>1</v>
      </c>
      <c r="Q326" s="13">
        <v>1</v>
      </c>
      <c r="R326" s="80">
        <v>1</v>
      </c>
      <c r="S326" s="13">
        <v>1</v>
      </c>
    </row>
    <row r="327" spans="1:19" ht="15.75" customHeight="1">
      <c r="A327" s="166"/>
      <c r="B327" s="173"/>
      <c r="C327" s="17" t="s">
        <v>161</v>
      </c>
      <c r="D327" s="87">
        <v>2.0427000000000001E-2</v>
      </c>
      <c r="E327" s="87">
        <v>2.6961000000000002E-2</v>
      </c>
      <c r="F327" s="87">
        <v>1.3233000000000002E-2</v>
      </c>
      <c r="G327" s="87">
        <v>3.6762000000000003E-2</v>
      </c>
      <c r="H327" s="87">
        <v>4.0226999999999999E-2</v>
      </c>
      <c r="I327" s="87">
        <v>1.2375000000000001E-2</v>
      </c>
      <c r="J327" s="87">
        <v>8.5800000000000004E-4</v>
      </c>
      <c r="K327" s="87">
        <v>2.5509E-2</v>
      </c>
      <c r="L327" s="87">
        <v>2.9832000000000001E-2</v>
      </c>
      <c r="M327" s="87">
        <v>3.2901E-2</v>
      </c>
      <c r="N327" s="87">
        <v>3.3264000000000002E-2</v>
      </c>
      <c r="O327" s="87">
        <v>4.3725E-2</v>
      </c>
      <c r="P327" s="87">
        <v>3.4848000000000004E-2</v>
      </c>
      <c r="Q327" s="87">
        <v>4.6299E-2</v>
      </c>
      <c r="R327" s="114">
        <v>4.9829999999999999E-2</v>
      </c>
      <c r="S327" s="87">
        <v>3.9897000000000002E-2</v>
      </c>
    </row>
    <row r="328" spans="1:19" ht="15.75" customHeight="1">
      <c r="A328" s="167"/>
      <c r="B328" s="174"/>
      <c r="C328" s="17" t="s">
        <v>162</v>
      </c>
      <c r="D328" s="13">
        <f>D327/D325*100</f>
        <v>100</v>
      </c>
      <c r="E328" s="13">
        <f t="shared" ref="E328:S328" si="47">E327/E325*100</f>
        <v>100</v>
      </c>
      <c r="F328" s="13">
        <f t="shared" si="47"/>
        <v>100</v>
      </c>
      <c r="G328" s="13">
        <f t="shared" si="47"/>
        <v>100</v>
      </c>
      <c r="H328" s="13">
        <f t="shared" si="47"/>
        <v>100</v>
      </c>
      <c r="I328" s="13">
        <f t="shared" si="47"/>
        <v>100</v>
      </c>
      <c r="J328" s="13">
        <f t="shared" si="47"/>
        <v>100</v>
      </c>
      <c r="K328" s="13">
        <f t="shared" si="47"/>
        <v>100</v>
      </c>
      <c r="L328" s="13">
        <f t="shared" si="47"/>
        <v>100</v>
      </c>
      <c r="M328" s="13">
        <f t="shared" si="47"/>
        <v>100</v>
      </c>
      <c r="N328" s="13">
        <f t="shared" si="47"/>
        <v>100</v>
      </c>
      <c r="O328" s="13">
        <f t="shared" si="47"/>
        <v>100</v>
      </c>
      <c r="P328" s="13">
        <f t="shared" si="47"/>
        <v>100</v>
      </c>
      <c r="Q328" s="13">
        <f t="shared" si="47"/>
        <v>100</v>
      </c>
      <c r="R328" s="80">
        <f t="shared" si="47"/>
        <v>100</v>
      </c>
      <c r="S328" s="13">
        <f t="shared" si="47"/>
        <v>100</v>
      </c>
    </row>
    <row r="329" spans="1:19" ht="15.75" customHeight="1">
      <c r="A329" s="165" t="s">
        <v>115</v>
      </c>
      <c r="B329" s="172" t="s">
        <v>129</v>
      </c>
      <c r="C329" s="16" t="s">
        <v>158</v>
      </c>
      <c r="D329" s="13">
        <v>1.7</v>
      </c>
      <c r="E329" s="13">
        <v>2.2000000000000002</v>
      </c>
      <c r="F329" s="13">
        <v>2.7</v>
      </c>
      <c r="G329" s="13">
        <v>1.1000000000000001</v>
      </c>
      <c r="H329" s="13">
        <v>1.3</v>
      </c>
      <c r="I329" s="13">
        <v>2.85</v>
      </c>
      <c r="J329" s="13">
        <v>41</v>
      </c>
      <c r="K329" s="13">
        <v>1.5</v>
      </c>
      <c r="L329" s="13">
        <v>1.35</v>
      </c>
      <c r="M329" s="13">
        <v>1.2</v>
      </c>
      <c r="N329" s="13">
        <v>1.2</v>
      </c>
      <c r="O329" s="13">
        <v>1.1000000000000001</v>
      </c>
      <c r="P329" s="13">
        <v>1.3</v>
      </c>
      <c r="Q329" s="13">
        <v>1</v>
      </c>
      <c r="R329" s="80">
        <v>1</v>
      </c>
      <c r="S329" s="13">
        <v>1.2</v>
      </c>
    </row>
    <row r="330" spans="1:19" ht="15.75" customHeight="1">
      <c r="A330" s="166"/>
      <c r="B330" s="173"/>
      <c r="C330" s="17" t="s">
        <v>159</v>
      </c>
      <c r="D330" s="87">
        <v>3.4725900000000004E-2</v>
      </c>
      <c r="E330" s="87">
        <v>5.9314200000000004E-2</v>
      </c>
      <c r="F330" s="87">
        <v>3.5729100000000007E-2</v>
      </c>
      <c r="G330" s="87">
        <v>4.0438200000000007E-2</v>
      </c>
      <c r="H330" s="87">
        <v>5.2295100000000004E-2</v>
      </c>
      <c r="I330" s="87">
        <v>3.5268750000000001E-2</v>
      </c>
      <c r="J330" s="87">
        <v>3.5177999999999994E-2</v>
      </c>
      <c r="K330" s="87">
        <v>3.8263499999999999E-2</v>
      </c>
      <c r="L330" s="87">
        <v>4.0273200000000002E-2</v>
      </c>
      <c r="M330" s="87">
        <v>3.9481199999999994E-2</v>
      </c>
      <c r="N330" s="87">
        <v>3.9916799999999995E-2</v>
      </c>
      <c r="O330" s="87">
        <v>4.8097500000000008E-2</v>
      </c>
      <c r="P330" s="87">
        <v>4.53024E-2</v>
      </c>
      <c r="Q330" s="87">
        <v>4.6299E-2</v>
      </c>
      <c r="R330" s="114">
        <v>4.9829999999999999E-2</v>
      </c>
      <c r="S330" s="87">
        <v>4.78764E-2</v>
      </c>
    </row>
    <row r="331" spans="1:19" ht="15.75" customHeight="1">
      <c r="A331" s="166"/>
      <c r="B331" s="173"/>
      <c r="C331" s="17" t="s">
        <v>160</v>
      </c>
      <c r="D331" s="13">
        <v>1.7</v>
      </c>
      <c r="E331" s="13">
        <v>2.2000000000000002</v>
      </c>
      <c r="F331" s="13">
        <v>2.7</v>
      </c>
      <c r="G331" s="13">
        <v>1.1000000000000001</v>
      </c>
      <c r="H331" s="13">
        <v>1.3</v>
      </c>
      <c r="I331" s="13">
        <v>2.85</v>
      </c>
      <c r="J331" s="13">
        <v>41</v>
      </c>
      <c r="K331" s="13">
        <v>1.5</v>
      </c>
      <c r="L331" s="13">
        <v>1.35</v>
      </c>
      <c r="M331" s="13">
        <v>1.2</v>
      </c>
      <c r="N331" s="13">
        <v>1.2</v>
      </c>
      <c r="O331" s="13">
        <v>1.1000000000000001</v>
      </c>
      <c r="P331" s="13">
        <v>1.3</v>
      </c>
      <c r="Q331" s="13">
        <v>1</v>
      </c>
      <c r="R331" s="80">
        <v>1</v>
      </c>
      <c r="S331" s="13">
        <v>1.2</v>
      </c>
    </row>
    <row r="332" spans="1:19" ht="15.75" customHeight="1">
      <c r="A332" s="166"/>
      <c r="B332" s="173"/>
      <c r="C332" s="17" t="s">
        <v>161</v>
      </c>
      <c r="D332" s="87">
        <v>3.4725900000000004E-2</v>
      </c>
      <c r="E332" s="87">
        <v>5.9314200000000004E-2</v>
      </c>
      <c r="F332" s="87">
        <v>3.5729100000000007E-2</v>
      </c>
      <c r="G332" s="87">
        <v>4.0438200000000007E-2</v>
      </c>
      <c r="H332" s="87">
        <v>5.2295100000000004E-2</v>
      </c>
      <c r="I332" s="87">
        <v>3.5268750000000001E-2</v>
      </c>
      <c r="J332" s="87">
        <v>3.5177999999999994E-2</v>
      </c>
      <c r="K332" s="87">
        <v>3.8263499999999999E-2</v>
      </c>
      <c r="L332" s="87">
        <v>4.0273200000000002E-2</v>
      </c>
      <c r="M332" s="87">
        <v>3.9481199999999994E-2</v>
      </c>
      <c r="N332" s="87">
        <v>3.9916799999999995E-2</v>
      </c>
      <c r="O332" s="87">
        <v>4.8097500000000008E-2</v>
      </c>
      <c r="P332" s="87">
        <v>4.53024E-2</v>
      </c>
      <c r="Q332" s="87">
        <v>4.6299E-2</v>
      </c>
      <c r="R332" s="114">
        <v>4.9829999999999999E-2</v>
      </c>
      <c r="S332" s="87">
        <v>4.78764E-2</v>
      </c>
    </row>
    <row r="333" spans="1:19" ht="15.75" customHeight="1">
      <c r="A333" s="167"/>
      <c r="B333" s="174"/>
      <c r="C333" s="17" t="s">
        <v>162</v>
      </c>
      <c r="D333" s="13">
        <f t="shared" ref="D333:S333" si="48">D332/D330*100</f>
        <v>100</v>
      </c>
      <c r="E333" s="13">
        <f t="shared" si="48"/>
        <v>100</v>
      </c>
      <c r="F333" s="13">
        <f t="shared" si="48"/>
        <v>100</v>
      </c>
      <c r="G333" s="13">
        <f t="shared" si="48"/>
        <v>100</v>
      </c>
      <c r="H333" s="13">
        <f t="shared" si="48"/>
        <v>100</v>
      </c>
      <c r="I333" s="13">
        <f t="shared" si="48"/>
        <v>100</v>
      </c>
      <c r="J333" s="13">
        <f t="shared" si="48"/>
        <v>100</v>
      </c>
      <c r="K333" s="13">
        <f t="shared" si="48"/>
        <v>100</v>
      </c>
      <c r="L333" s="13">
        <f t="shared" si="48"/>
        <v>100</v>
      </c>
      <c r="M333" s="13">
        <f t="shared" si="48"/>
        <v>100</v>
      </c>
      <c r="N333" s="13">
        <f t="shared" si="48"/>
        <v>100</v>
      </c>
      <c r="O333" s="13">
        <f t="shared" si="48"/>
        <v>100</v>
      </c>
      <c r="P333" s="13">
        <f t="shared" si="48"/>
        <v>100</v>
      </c>
      <c r="Q333" s="13">
        <f t="shared" si="48"/>
        <v>100</v>
      </c>
      <c r="R333" s="80">
        <f t="shared" si="48"/>
        <v>100</v>
      </c>
      <c r="S333" s="13">
        <f t="shared" si="48"/>
        <v>100</v>
      </c>
    </row>
    <row r="334" spans="1:19" ht="15.75" customHeight="1">
      <c r="A334" s="165" t="s">
        <v>116</v>
      </c>
      <c r="B334" s="172" t="s">
        <v>130</v>
      </c>
      <c r="C334" s="16" t="s">
        <v>158</v>
      </c>
      <c r="D334" s="13">
        <v>1</v>
      </c>
      <c r="E334" s="13">
        <v>1</v>
      </c>
      <c r="F334" s="13">
        <v>1</v>
      </c>
      <c r="G334" s="13">
        <v>1</v>
      </c>
      <c r="H334" s="13">
        <v>1</v>
      </c>
      <c r="I334" s="13">
        <v>1</v>
      </c>
      <c r="J334" s="13">
        <v>1</v>
      </c>
      <c r="K334" s="13">
        <v>1</v>
      </c>
      <c r="L334" s="13">
        <v>1</v>
      </c>
      <c r="M334" s="13">
        <v>1</v>
      </c>
      <c r="N334" s="13">
        <v>1</v>
      </c>
      <c r="O334" s="13">
        <v>1</v>
      </c>
      <c r="P334" s="13">
        <v>1</v>
      </c>
      <c r="Q334" s="13">
        <v>1</v>
      </c>
      <c r="R334" s="80">
        <v>1</v>
      </c>
      <c r="S334" s="13">
        <v>1</v>
      </c>
    </row>
    <row r="335" spans="1:19" ht="15.75" customHeight="1">
      <c r="A335" s="166"/>
      <c r="B335" s="173"/>
      <c r="C335" s="17" t="s">
        <v>159</v>
      </c>
      <c r="D335" s="87">
        <v>2.0427000000000001E-2</v>
      </c>
      <c r="E335" s="87">
        <v>2.6961000000000002E-2</v>
      </c>
      <c r="F335" s="87">
        <v>1.3233000000000002E-2</v>
      </c>
      <c r="G335" s="87">
        <v>3.6762000000000003E-2</v>
      </c>
      <c r="H335" s="87">
        <v>4.0226999999999999E-2</v>
      </c>
      <c r="I335" s="87">
        <v>1.2375000000000001E-2</v>
      </c>
      <c r="J335" s="87">
        <v>8.5800000000000004E-4</v>
      </c>
      <c r="K335" s="87">
        <v>2.5509E-2</v>
      </c>
      <c r="L335" s="87">
        <v>2.9832000000000001E-2</v>
      </c>
      <c r="M335" s="87">
        <v>3.2901E-2</v>
      </c>
      <c r="N335" s="87">
        <v>3.3264000000000002E-2</v>
      </c>
      <c r="O335" s="87">
        <v>4.3725E-2</v>
      </c>
      <c r="P335" s="87">
        <v>3.4848000000000004E-2</v>
      </c>
      <c r="Q335" s="87">
        <v>4.6299E-2</v>
      </c>
      <c r="R335" s="114">
        <v>4.9829999999999999E-2</v>
      </c>
      <c r="S335" s="87">
        <v>3.9897000000000002E-2</v>
      </c>
    </row>
    <row r="336" spans="1:19" ht="15.75" customHeight="1">
      <c r="A336" s="166"/>
      <c r="B336" s="173"/>
      <c r="C336" s="17" t="s">
        <v>160</v>
      </c>
      <c r="D336" s="13">
        <v>1</v>
      </c>
      <c r="E336" s="13">
        <v>1</v>
      </c>
      <c r="F336" s="13">
        <v>1</v>
      </c>
      <c r="G336" s="13">
        <v>1</v>
      </c>
      <c r="H336" s="13">
        <v>1</v>
      </c>
      <c r="I336" s="13">
        <v>1</v>
      </c>
      <c r="J336" s="13">
        <v>1</v>
      </c>
      <c r="K336" s="13">
        <v>1</v>
      </c>
      <c r="L336" s="13">
        <v>1</v>
      </c>
      <c r="M336" s="13">
        <v>1</v>
      </c>
      <c r="N336" s="13">
        <v>1</v>
      </c>
      <c r="O336" s="13">
        <v>1</v>
      </c>
      <c r="P336" s="13">
        <v>1</v>
      </c>
      <c r="Q336" s="13">
        <v>1</v>
      </c>
      <c r="R336" s="80">
        <v>1</v>
      </c>
      <c r="S336" s="13">
        <v>1</v>
      </c>
    </row>
    <row r="337" spans="1:19" ht="15.75" customHeight="1">
      <c r="A337" s="166"/>
      <c r="B337" s="173"/>
      <c r="C337" s="17" t="s">
        <v>161</v>
      </c>
      <c r="D337" s="87">
        <v>2.0427000000000001E-2</v>
      </c>
      <c r="E337" s="87">
        <v>2.6961000000000002E-2</v>
      </c>
      <c r="F337" s="87">
        <v>1.3233000000000002E-2</v>
      </c>
      <c r="G337" s="87">
        <v>3.6762000000000003E-2</v>
      </c>
      <c r="H337" s="87">
        <v>4.0226999999999999E-2</v>
      </c>
      <c r="I337" s="87">
        <v>1.2375000000000001E-2</v>
      </c>
      <c r="J337" s="87">
        <v>8.5800000000000004E-4</v>
      </c>
      <c r="K337" s="87">
        <v>2.5509E-2</v>
      </c>
      <c r="L337" s="87">
        <v>2.9832000000000001E-2</v>
      </c>
      <c r="M337" s="87">
        <v>3.2901E-2</v>
      </c>
      <c r="N337" s="87">
        <v>3.3264000000000002E-2</v>
      </c>
      <c r="O337" s="87">
        <v>4.3725E-2</v>
      </c>
      <c r="P337" s="87">
        <v>3.4848000000000004E-2</v>
      </c>
      <c r="Q337" s="87">
        <v>4.6299E-2</v>
      </c>
      <c r="R337" s="114">
        <v>4.9829999999999999E-2</v>
      </c>
      <c r="S337" s="87">
        <v>3.9897000000000002E-2</v>
      </c>
    </row>
    <row r="338" spans="1:19" ht="15.75" customHeight="1">
      <c r="A338" s="167"/>
      <c r="B338" s="174"/>
      <c r="C338" s="17" t="s">
        <v>162</v>
      </c>
      <c r="D338" s="13">
        <f t="shared" ref="D338:S338" si="49">D337/D335*100</f>
        <v>100</v>
      </c>
      <c r="E338" s="13">
        <f t="shared" si="49"/>
        <v>100</v>
      </c>
      <c r="F338" s="13">
        <f t="shared" si="49"/>
        <v>100</v>
      </c>
      <c r="G338" s="13">
        <f t="shared" si="49"/>
        <v>100</v>
      </c>
      <c r="H338" s="13">
        <f t="shared" si="49"/>
        <v>100</v>
      </c>
      <c r="I338" s="13">
        <f t="shared" si="49"/>
        <v>100</v>
      </c>
      <c r="J338" s="13">
        <f t="shared" si="49"/>
        <v>100</v>
      </c>
      <c r="K338" s="13">
        <f t="shared" si="49"/>
        <v>100</v>
      </c>
      <c r="L338" s="13">
        <f t="shared" si="49"/>
        <v>100</v>
      </c>
      <c r="M338" s="13">
        <f t="shared" si="49"/>
        <v>100</v>
      </c>
      <c r="N338" s="13">
        <f t="shared" si="49"/>
        <v>100</v>
      </c>
      <c r="O338" s="13">
        <f t="shared" si="49"/>
        <v>100</v>
      </c>
      <c r="P338" s="13">
        <f t="shared" si="49"/>
        <v>100</v>
      </c>
      <c r="Q338" s="13">
        <f t="shared" si="49"/>
        <v>100</v>
      </c>
      <c r="R338" s="80">
        <f t="shared" si="49"/>
        <v>100</v>
      </c>
      <c r="S338" s="13">
        <f t="shared" si="49"/>
        <v>100</v>
      </c>
    </row>
    <row r="339" spans="1:19" ht="18.95" customHeight="1">
      <c r="A339" s="165" t="s">
        <v>117</v>
      </c>
      <c r="B339" s="172" t="s">
        <v>131</v>
      </c>
      <c r="C339" s="16" t="s">
        <v>158</v>
      </c>
      <c r="D339" s="13">
        <v>20</v>
      </c>
      <c r="E339" s="13">
        <v>20</v>
      </c>
      <c r="F339" s="13">
        <v>20</v>
      </c>
      <c r="G339" s="13">
        <v>20</v>
      </c>
      <c r="H339" s="13">
        <v>20</v>
      </c>
      <c r="I339" s="13">
        <v>20</v>
      </c>
      <c r="J339" s="13">
        <v>20</v>
      </c>
      <c r="K339" s="13">
        <v>20</v>
      </c>
      <c r="L339" s="13">
        <v>20</v>
      </c>
      <c r="M339" s="13">
        <v>20</v>
      </c>
      <c r="N339" s="13">
        <v>20</v>
      </c>
      <c r="O339" s="13">
        <v>20</v>
      </c>
      <c r="P339" s="13">
        <v>20</v>
      </c>
      <c r="Q339" s="13">
        <v>20</v>
      </c>
      <c r="R339" s="80">
        <v>20</v>
      </c>
      <c r="S339" s="13">
        <v>20</v>
      </c>
    </row>
    <row r="340" spans="1:19" ht="18.95" customHeight="1">
      <c r="A340" s="166"/>
      <c r="B340" s="173"/>
      <c r="C340" s="17" t="s">
        <v>159</v>
      </c>
      <c r="D340" s="87">
        <v>0.40854000000000001</v>
      </c>
      <c r="E340" s="87">
        <v>0.53922000000000003</v>
      </c>
      <c r="F340" s="87">
        <v>0.26466000000000001</v>
      </c>
      <c r="G340" s="87">
        <v>0.73524</v>
      </c>
      <c r="H340" s="87">
        <v>0.80453999999999992</v>
      </c>
      <c r="I340" s="87">
        <v>0.2475</v>
      </c>
      <c r="J340" s="87">
        <v>1.7159999999999998E-2</v>
      </c>
      <c r="K340" s="87">
        <v>0.51017999999999997</v>
      </c>
      <c r="L340" s="87">
        <v>0.59663999999999995</v>
      </c>
      <c r="M340" s="87">
        <v>0.65801999999999994</v>
      </c>
      <c r="N340" s="87">
        <v>0.66527999999999998</v>
      </c>
      <c r="O340" s="87">
        <v>0.87450000000000006</v>
      </c>
      <c r="P340" s="87">
        <v>0.69696000000000002</v>
      </c>
      <c r="Q340" s="87">
        <v>0.92597999999999991</v>
      </c>
      <c r="R340" s="114">
        <v>0.99660000000000004</v>
      </c>
      <c r="S340" s="87">
        <v>0.79793999999999998</v>
      </c>
    </row>
    <row r="341" spans="1:19" ht="18.95" customHeight="1">
      <c r="A341" s="166"/>
      <c r="B341" s="173"/>
      <c r="C341" s="17" t="s">
        <v>160</v>
      </c>
      <c r="D341" s="13">
        <v>20</v>
      </c>
      <c r="E341" s="13">
        <v>20</v>
      </c>
      <c r="F341" s="13">
        <v>20</v>
      </c>
      <c r="G341" s="13">
        <v>20</v>
      </c>
      <c r="H341" s="13">
        <v>20</v>
      </c>
      <c r="I341" s="13">
        <v>20</v>
      </c>
      <c r="J341" s="13">
        <v>20</v>
      </c>
      <c r="K341" s="13">
        <v>20</v>
      </c>
      <c r="L341" s="13">
        <v>20</v>
      </c>
      <c r="M341" s="13">
        <v>20</v>
      </c>
      <c r="N341" s="13">
        <v>20</v>
      </c>
      <c r="O341" s="13">
        <v>20</v>
      </c>
      <c r="P341" s="13">
        <v>20</v>
      </c>
      <c r="Q341" s="13">
        <v>20</v>
      </c>
      <c r="R341" s="80">
        <v>20</v>
      </c>
      <c r="S341" s="13">
        <v>20</v>
      </c>
    </row>
    <row r="342" spans="1:19" ht="18.95" customHeight="1">
      <c r="A342" s="166"/>
      <c r="B342" s="173"/>
      <c r="C342" s="17" t="s">
        <v>161</v>
      </c>
      <c r="D342" s="87">
        <v>0.40854000000000001</v>
      </c>
      <c r="E342" s="87">
        <v>0.53922000000000003</v>
      </c>
      <c r="F342" s="87">
        <v>0.26466000000000001</v>
      </c>
      <c r="G342" s="87">
        <v>0.73524</v>
      </c>
      <c r="H342" s="87">
        <v>0.80453999999999992</v>
      </c>
      <c r="I342" s="87">
        <v>0.2475</v>
      </c>
      <c r="J342" s="87">
        <v>1.7159999999999998E-2</v>
      </c>
      <c r="K342" s="87">
        <v>0.51017999999999997</v>
      </c>
      <c r="L342" s="87">
        <v>0.59663999999999995</v>
      </c>
      <c r="M342" s="87">
        <v>0.65801999999999994</v>
      </c>
      <c r="N342" s="87">
        <v>0.66527999999999998</v>
      </c>
      <c r="O342" s="87">
        <v>0.87450000000000006</v>
      </c>
      <c r="P342" s="87">
        <v>0.69696000000000002</v>
      </c>
      <c r="Q342" s="87">
        <v>0.92597999999999991</v>
      </c>
      <c r="R342" s="114">
        <v>0.99660000000000004</v>
      </c>
      <c r="S342" s="87">
        <v>0.79793999999999998</v>
      </c>
    </row>
    <row r="343" spans="1:19" ht="18.95" customHeight="1">
      <c r="A343" s="167"/>
      <c r="B343" s="174"/>
      <c r="C343" s="17" t="s">
        <v>162</v>
      </c>
      <c r="D343" s="13">
        <f>D342/D340*100</f>
        <v>100</v>
      </c>
      <c r="E343" s="13">
        <f t="shared" ref="E343:S343" si="50">E342/E340*100</f>
        <v>100</v>
      </c>
      <c r="F343" s="13">
        <f t="shared" si="50"/>
        <v>100</v>
      </c>
      <c r="G343" s="13">
        <f t="shared" si="50"/>
        <v>100</v>
      </c>
      <c r="H343" s="13">
        <f t="shared" si="50"/>
        <v>100</v>
      </c>
      <c r="I343" s="13">
        <f t="shared" si="50"/>
        <v>100</v>
      </c>
      <c r="J343" s="13">
        <f t="shared" si="50"/>
        <v>100</v>
      </c>
      <c r="K343" s="13">
        <f t="shared" si="50"/>
        <v>100</v>
      </c>
      <c r="L343" s="13">
        <f t="shared" si="50"/>
        <v>100</v>
      </c>
      <c r="M343" s="13">
        <f t="shared" si="50"/>
        <v>100</v>
      </c>
      <c r="N343" s="13">
        <f t="shared" si="50"/>
        <v>100</v>
      </c>
      <c r="O343" s="13">
        <f t="shared" si="50"/>
        <v>100</v>
      </c>
      <c r="P343" s="13">
        <f t="shared" si="50"/>
        <v>100</v>
      </c>
      <c r="Q343" s="13">
        <f t="shared" si="50"/>
        <v>100</v>
      </c>
      <c r="R343" s="80">
        <f t="shared" si="50"/>
        <v>100</v>
      </c>
      <c r="S343" s="13">
        <f t="shared" si="50"/>
        <v>100</v>
      </c>
    </row>
    <row r="344" spans="1:19" ht="15.75" customHeight="1">
      <c r="A344" s="165" t="s">
        <v>118</v>
      </c>
      <c r="B344" s="172" t="s">
        <v>132</v>
      </c>
      <c r="C344" s="16" t="s">
        <v>158</v>
      </c>
      <c r="D344" s="13">
        <v>2.5</v>
      </c>
      <c r="E344" s="13">
        <v>2.5</v>
      </c>
      <c r="F344" s="13">
        <v>2.5</v>
      </c>
      <c r="G344" s="13">
        <v>2.5</v>
      </c>
      <c r="H344" s="13">
        <v>2.5</v>
      </c>
      <c r="I344" s="13">
        <v>2.5</v>
      </c>
      <c r="J344" s="13">
        <v>2.5</v>
      </c>
      <c r="K344" s="13">
        <v>2.5</v>
      </c>
      <c r="L344" s="13">
        <v>2.5</v>
      </c>
      <c r="M344" s="13">
        <v>2.5</v>
      </c>
      <c r="N344" s="13">
        <v>2.5</v>
      </c>
      <c r="O344" s="13">
        <v>2.5</v>
      </c>
      <c r="P344" s="13">
        <v>2.5</v>
      </c>
      <c r="Q344" s="13">
        <v>2.5</v>
      </c>
      <c r="R344" s="80">
        <v>2.5</v>
      </c>
      <c r="S344" s="13">
        <v>2.5</v>
      </c>
    </row>
    <row r="345" spans="1:19" ht="15.75" customHeight="1">
      <c r="A345" s="166"/>
      <c r="B345" s="173"/>
      <c r="C345" s="17" t="s">
        <v>159</v>
      </c>
      <c r="D345" s="87">
        <v>5.1067500000000002E-2</v>
      </c>
      <c r="E345" s="87">
        <v>6.7402500000000004E-2</v>
      </c>
      <c r="F345" s="87">
        <v>3.3082500000000001E-2</v>
      </c>
      <c r="G345" s="87">
        <v>9.1905000000000001E-2</v>
      </c>
      <c r="H345" s="87">
        <v>0.10056749999999999</v>
      </c>
      <c r="I345" s="87">
        <v>3.09375E-2</v>
      </c>
      <c r="J345" s="87">
        <v>2.1449999999999998E-3</v>
      </c>
      <c r="K345" s="87">
        <v>6.3772499999999996E-2</v>
      </c>
      <c r="L345" s="87">
        <v>7.4579999999999994E-2</v>
      </c>
      <c r="M345" s="87">
        <v>8.2252499999999992E-2</v>
      </c>
      <c r="N345" s="87">
        <v>8.3159999999999998E-2</v>
      </c>
      <c r="O345" s="87">
        <v>0.10931250000000001</v>
      </c>
      <c r="P345" s="87">
        <v>8.7120000000000003E-2</v>
      </c>
      <c r="Q345" s="87">
        <v>0.11574749999999999</v>
      </c>
      <c r="R345" s="114">
        <v>0.12457500000000001</v>
      </c>
      <c r="S345" s="87">
        <v>9.9742499999999998E-2</v>
      </c>
    </row>
    <row r="346" spans="1:19" ht="15.75" customHeight="1">
      <c r="A346" s="166"/>
      <c r="B346" s="173"/>
      <c r="C346" s="17" t="s">
        <v>160</v>
      </c>
      <c r="D346" s="13">
        <v>2.5</v>
      </c>
      <c r="E346" s="13">
        <v>2.5</v>
      </c>
      <c r="F346" s="13">
        <v>2.5</v>
      </c>
      <c r="G346" s="13">
        <v>2.5</v>
      </c>
      <c r="H346" s="13">
        <v>2.5</v>
      </c>
      <c r="I346" s="13">
        <v>2.5</v>
      </c>
      <c r="J346" s="13">
        <v>2.5</v>
      </c>
      <c r="K346" s="13">
        <v>2.5</v>
      </c>
      <c r="L346" s="13">
        <v>2.5</v>
      </c>
      <c r="M346" s="13">
        <v>2.5</v>
      </c>
      <c r="N346" s="13">
        <v>2.5</v>
      </c>
      <c r="O346" s="13">
        <v>2.5</v>
      </c>
      <c r="P346" s="13">
        <v>2.5</v>
      </c>
      <c r="Q346" s="13">
        <v>2.5</v>
      </c>
      <c r="R346" s="80">
        <v>2.5</v>
      </c>
      <c r="S346" s="13">
        <v>2.5</v>
      </c>
    </row>
    <row r="347" spans="1:19" ht="15.75" customHeight="1">
      <c r="A347" s="166"/>
      <c r="B347" s="173"/>
      <c r="C347" s="17" t="s">
        <v>161</v>
      </c>
      <c r="D347" s="87">
        <v>5.1067500000000002E-2</v>
      </c>
      <c r="E347" s="87">
        <v>6.7402500000000004E-2</v>
      </c>
      <c r="F347" s="87">
        <v>3.3082500000000001E-2</v>
      </c>
      <c r="G347" s="87">
        <v>9.1905000000000001E-2</v>
      </c>
      <c r="H347" s="87">
        <v>0.10056749999999999</v>
      </c>
      <c r="I347" s="87">
        <v>3.09375E-2</v>
      </c>
      <c r="J347" s="87">
        <v>2.1449999999999998E-3</v>
      </c>
      <c r="K347" s="87">
        <v>6.3772499999999996E-2</v>
      </c>
      <c r="L347" s="87">
        <v>7.4579999999999994E-2</v>
      </c>
      <c r="M347" s="87">
        <v>8.2252499999999992E-2</v>
      </c>
      <c r="N347" s="87">
        <v>8.3159999999999998E-2</v>
      </c>
      <c r="O347" s="87">
        <v>0.10931250000000001</v>
      </c>
      <c r="P347" s="87">
        <v>8.7120000000000003E-2</v>
      </c>
      <c r="Q347" s="87">
        <v>0.11574749999999999</v>
      </c>
      <c r="R347" s="114">
        <v>0.12457500000000001</v>
      </c>
      <c r="S347" s="87">
        <v>9.9742499999999998E-2</v>
      </c>
    </row>
    <row r="348" spans="1:19" ht="15.75" customHeight="1">
      <c r="A348" s="167"/>
      <c r="B348" s="174"/>
      <c r="C348" s="17" t="s">
        <v>162</v>
      </c>
      <c r="D348" s="13">
        <f>D347/D345*100</f>
        <v>100</v>
      </c>
      <c r="E348" s="13">
        <f t="shared" ref="E348:S348" si="51">E347/E345*100</f>
        <v>100</v>
      </c>
      <c r="F348" s="13">
        <f t="shared" si="51"/>
        <v>100</v>
      </c>
      <c r="G348" s="13">
        <f t="shared" si="51"/>
        <v>100</v>
      </c>
      <c r="H348" s="13">
        <f t="shared" si="51"/>
        <v>100</v>
      </c>
      <c r="I348" s="13">
        <f t="shared" si="51"/>
        <v>100</v>
      </c>
      <c r="J348" s="13">
        <f t="shared" si="51"/>
        <v>100</v>
      </c>
      <c r="K348" s="13">
        <f t="shared" si="51"/>
        <v>100</v>
      </c>
      <c r="L348" s="13">
        <f t="shared" si="51"/>
        <v>100</v>
      </c>
      <c r="M348" s="13">
        <f t="shared" si="51"/>
        <v>100</v>
      </c>
      <c r="N348" s="13">
        <f t="shared" si="51"/>
        <v>100</v>
      </c>
      <c r="O348" s="13">
        <f t="shared" si="51"/>
        <v>100</v>
      </c>
      <c r="P348" s="13">
        <f t="shared" si="51"/>
        <v>100</v>
      </c>
      <c r="Q348" s="13">
        <f t="shared" si="51"/>
        <v>100</v>
      </c>
      <c r="R348" s="80">
        <f t="shared" si="51"/>
        <v>100</v>
      </c>
      <c r="S348" s="13">
        <f t="shared" si="51"/>
        <v>100</v>
      </c>
    </row>
    <row r="349" spans="1:19" ht="15.75" customHeight="1">
      <c r="A349" s="153" t="s">
        <v>119</v>
      </c>
      <c r="B349" s="154"/>
      <c r="C349" s="154"/>
      <c r="D349" s="154"/>
      <c r="E349" s="154"/>
      <c r="F349" s="155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80"/>
      <c r="S349" s="13"/>
    </row>
    <row r="350" spans="1:19" ht="15.75" customHeight="1">
      <c r="A350" s="13" t="s">
        <v>120</v>
      </c>
      <c r="B350" s="172" t="s">
        <v>133</v>
      </c>
      <c r="C350" s="16" t="s">
        <v>158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80">
        <v>0</v>
      </c>
      <c r="S350" s="13">
        <v>0</v>
      </c>
    </row>
    <row r="351" spans="1:19" ht="15.75" customHeight="1">
      <c r="A351" s="165"/>
      <c r="B351" s="173"/>
      <c r="C351" s="17" t="s">
        <v>159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0</v>
      </c>
      <c r="R351" s="80">
        <v>0</v>
      </c>
      <c r="S351" s="13">
        <v>0</v>
      </c>
    </row>
    <row r="352" spans="1:19" ht="15.75" customHeight="1">
      <c r="A352" s="166"/>
      <c r="B352" s="173"/>
      <c r="C352" s="17" t="s">
        <v>160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0</v>
      </c>
      <c r="R352" s="80">
        <v>0</v>
      </c>
      <c r="S352" s="13">
        <v>0</v>
      </c>
    </row>
    <row r="353" spans="1:19" ht="15.75" customHeight="1">
      <c r="A353" s="166"/>
      <c r="B353" s="173"/>
      <c r="C353" s="17" t="s">
        <v>161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80">
        <v>0</v>
      </c>
      <c r="S353" s="13">
        <v>0</v>
      </c>
    </row>
    <row r="354" spans="1:19" ht="15.75" customHeight="1">
      <c r="A354" s="167"/>
      <c r="B354" s="174"/>
      <c r="C354" s="17" t="s">
        <v>162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0</v>
      </c>
      <c r="R354" s="80">
        <v>0</v>
      </c>
      <c r="S354" s="13">
        <v>0</v>
      </c>
    </row>
    <row r="355" spans="1:19" ht="15.75" customHeight="1">
      <c r="A355" s="165" t="s">
        <v>121</v>
      </c>
      <c r="B355" s="172" t="s">
        <v>136</v>
      </c>
      <c r="C355" s="16" t="s">
        <v>158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0</v>
      </c>
      <c r="R355" s="80">
        <v>0</v>
      </c>
      <c r="S355" s="13">
        <v>0</v>
      </c>
    </row>
    <row r="356" spans="1:19" ht="15.75" customHeight="1">
      <c r="A356" s="166"/>
      <c r="B356" s="173"/>
      <c r="C356" s="17" t="s">
        <v>159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80">
        <v>0</v>
      </c>
      <c r="S356" s="13">
        <v>0</v>
      </c>
    </row>
    <row r="357" spans="1:19" ht="15.75" customHeight="1">
      <c r="A357" s="166"/>
      <c r="B357" s="173"/>
      <c r="C357" s="17" t="s">
        <v>160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0</v>
      </c>
      <c r="R357" s="80">
        <v>0</v>
      </c>
      <c r="S357" s="13">
        <v>0</v>
      </c>
    </row>
    <row r="358" spans="1:19" ht="15.75" customHeight="1">
      <c r="A358" s="166"/>
      <c r="B358" s="173"/>
      <c r="C358" s="17" t="s">
        <v>161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0</v>
      </c>
      <c r="R358" s="80">
        <v>0</v>
      </c>
      <c r="S358" s="13">
        <v>0</v>
      </c>
    </row>
    <row r="359" spans="1:19" ht="15.75" customHeight="1">
      <c r="A359" s="167"/>
      <c r="B359" s="174"/>
      <c r="C359" s="17" t="s">
        <v>162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80">
        <v>0</v>
      </c>
      <c r="S359" s="13">
        <v>0</v>
      </c>
    </row>
    <row r="360" spans="1:19" ht="15.75" customHeight="1">
      <c r="A360" s="165" t="s">
        <v>122</v>
      </c>
      <c r="B360" s="165" t="s">
        <v>134</v>
      </c>
      <c r="C360" s="16" t="s">
        <v>158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0</v>
      </c>
      <c r="R360" s="80">
        <v>0</v>
      </c>
      <c r="S360" s="13">
        <v>0</v>
      </c>
    </row>
    <row r="361" spans="1:19" ht="15.75" customHeight="1">
      <c r="A361" s="166"/>
      <c r="B361" s="166"/>
      <c r="C361" s="17" t="s">
        <v>159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0</v>
      </c>
      <c r="R361" s="80">
        <v>0</v>
      </c>
      <c r="S361" s="13">
        <v>0</v>
      </c>
    </row>
    <row r="362" spans="1:19" ht="15.75" customHeight="1">
      <c r="A362" s="166"/>
      <c r="B362" s="166"/>
      <c r="C362" s="17" t="s">
        <v>160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0</v>
      </c>
      <c r="R362" s="80">
        <v>0</v>
      </c>
      <c r="S362" s="13">
        <v>0</v>
      </c>
    </row>
    <row r="363" spans="1:19" ht="15.75" customHeight="1">
      <c r="A363" s="166"/>
      <c r="B363" s="166"/>
      <c r="C363" s="17" t="s">
        <v>161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>
        <v>0</v>
      </c>
      <c r="R363" s="80">
        <v>0</v>
      </c>
      <c r="S363" s="13">
        <v>0</v>
      </c>
    </row>
    <row r="364" spans="1:19" ht="15.75" customHeight="1">
      <c r="A364" s="167"/>
      <c r="B364" s="167"/>
      <c r="C364" s="17" t="s">
        <v>162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80">
        <v>0</v>
      </c>
      <c r="S364" s="13">
        <v>0</v>
      </c>
    </row>
    <row r="365" spans="1:19" ht="15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</row>
    <row r="366" spans="1:19" ht="15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</row>
    <row r="367" spans="1:19" ht="15.75" customHeight="1">
      <c r="A367" s="75"/>
      <c r="B367" s="75" t="s">
        <v>259</v>
      </c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</row>
    <row r="368" spans="1:19" ht="15.75" customHeight="1">
      <c r="A368" s="75" t="s">
        <v>158</v>
      </c>
      <c r="B368" s="91" t="s">
        <v>260</v>
      </c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</row>
    <row r="369" spans="1:19" ht="15.75" customHeight="1">
      <c r="A369" s="75" t="s">
        <v>159</v>
      </c>
      <c r="B369" s="91" t="s">
        <v>261</v>
      </c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</row>
    <row r="370" spans="1:19" ht="15.75" customHeight="1">
      <c r="A370" s="75" t="s">
        <v>160</v>
      </c>
      <c r="B370" s="91" t="s">
        <v>263</v>
      </c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</row>
    <row r="371" spans="1:19" ht="15.75" customHeight="1">
      <c r="A371" s="75" t="s">
        <v>161</v>
      </c>
      <c r="B371" s="91" t="s">
        <v>264</v>
      </c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</row>
    <row r="372" spans="1:19" ht="15.75" customHeight="1">
      <c r="A372" s="75" t="s">
        <v>162</v>
      </c>
      <c r="B372" s="91" t="s">
        <v>262</v>
      </c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</row>
    <row r="373" spans="1:19" ht="15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</row>
    <row r="374" spans="1:19" ht="15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</row>
    <row r="375" spans="1:19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</row>
    <row r="376" spans="1:19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</row>
    <row r="377" spans="1:19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</row>
    <row r="378" spans="1:19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</row>
    <row r="379" spans="1:19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</row>
    <row r="380" spans="1:19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</row>
    <row r="381" spans="1:19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</row>
    <row r="382" spans="1:19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</row>
    <row r="383" spans="1:19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</row>
    <row r="384" spans="1:19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</row>
    <row r="385" spans="1:19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</row>
    <row r="386" spans="1:19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</row>
    <row r="387" spans="1:19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</row>
    <row r="388" spans="1:19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</row>
    <row r="389" spans="1:19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</row>
    <row r="390" spans="1:19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</row>
    <row r="391" spans="1:19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</row>
    <row r="392" spans="1:19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</row>
    <row r="393" spans="1:19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</row>
    <row r="394" spans="1:19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</row>
    <row r="395" spans="1:19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</row>
    <row r="396" spans="1:19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</row>
    <row r="397" spans="1:19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</row>
    <row r="398" spans="1:19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</row>
    <row r="399" spans="1:19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</row>
    <row r="400" spans="1:19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</row>
    <row r="401" spans="1:19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</row>
    <row r="402" spans="1:19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</row>
    <row r="403" spans="1:19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</row>
    <row r="404" spans="1:19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</row>
    <row r="405" spans="1:19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</row>
    <row r="406" spans="1:19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</row>
    <row r="407" spans="1:19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</row>
    <row r="408" spans="1:19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</row>
    <row r="409" spans="1:19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</row>
    <row r="410" spans="1:19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</row>
    <row r="411" spans="1:19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</row>
    <row r="412" spans="1:19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</row>
    <row r="413" spans="1:19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</row>
    <row r="414" spans="1:19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</row>
    <row r="415" spans="1:19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</row>
    <row r="416" spans="1:19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</row>
    <row r="417" spans="1:19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</row>
    <row r="418" spans="1:19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</row>
    <row r="419" spans="1:19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</row>
    <row r="420" spans="1:19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</row>
    <row r="421" spans="1:19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</row>
    <row r="422" spans="1:19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</row>
    <row r="423" spans="1:19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</row>
    <row r="424" spans="1:19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</row>
    <row r="425" spans="1:19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</row>
    <row r="426" spans="1:19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</row>
    <row r="427" spans="1:19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</row>
    <row r="428" spans="1:19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</row>
    <row r="429" spans="1:19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</row>
    <row r="430" spans="1:19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</row>
    <row r="431" spans="1:19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</row>
    <row r="432" spans="1:19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</row>
    <row r="433" spans="1:19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</row>
    <row r="434" spans="1:19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</row>
    <row r="435" spans="1:19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</row>
    <row r="436" spans="1:19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</row>
    <row r="437" spans="1:19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</row>
    <row r="438" spans="1:19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</row>
    <row r="439" spans="1:19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</row>
    <row r="440" spans="1:19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</row>
    <row r="441" spans="1:19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</row>
    <row r="442" spans="1:19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</row>
    <row r="443" spans="1:19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</row>
    <row r="444" spans="1:19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</row>
    <row r="445" spans="1:19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</row>
    <row r="446" spans="1:19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</row>
    <row r="447" spans="1:19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</row>
    <row r="448" spans="1:19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</row>
    <row r="449" spans="1:19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</row>
    <row r="450" spans="1:19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</row>
    <row r="451" spans="1:19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</row>
    <row r="452" spans="1:19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</row>
    <row r="453" spans="1:19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</row>
    <row r="454" spans="1:19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</row>
    <row r="455" spans="1:19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</row>
    <row r="456" spans="1:19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</row>
    <row r="457" spans="1:19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</row>
    <row r="458" spans="1:19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</row>
    <row r="459" spans="1:19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</row>
    <row r="460" spans="1:19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</row>
    <row r="461" spans="1:19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</row>
    <row r="462" spans="1:19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</row>
    <row r="463" spans="1:19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</row>
    <row r="464" spans="1:19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</row>
    <row r="465" spans="1:19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</row>
    <row r="466" spans="1:19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</row>
  </sheetData>
  <mergeCells count="173">
    <mergeCell ref="A334:A338"/>
    <mergeCell ref="B334:B338"/>
    <mergeCell ref="A339:A343"/>
    <mergeCell ref="B339:B343"/>
    <mergeCell ref="A324:A328"/>
    <mergeCell ref="B324:B328"/>
    <mergeCell ref="A360:A364"/>
    <mergeCell ref="B360:B364"/>
    <mergeCell ref="A344:A348"/>
    <mergeCell ref="B344:B348"/>
    <mergeCell ref="A351:A354"/>
    <mergeCell ref="B350:B354"/>
    <mergeCell ref="A355:A359"/>
    <mergeCell ref="B355:B359"/>
    <mergeCell ref="A304:A308"/>
    <mergeCell ref="B304:B308"/>
    <mergeCell ref="A309:A313"/>
    <mergeCell ref="B309:B313"/>
    <mergeCell ref="A329:A333"/>
    <mergeCell ref="B329:B333"/>
    <mergeCell ref="A314:A318"/>
    <mergeCell ref="B314:B318"/>
    <mergeCell ref="A319:A323"/>
    <mergeCell ref="B319:B323"/>
    <mergeCell ref="A289:A293"/>
    <mergeCell ref="B289:B293"/>
    <mergeCell ref="A294:A298"/>
    <mergeCell ref="B294:B298"/>
    <mergeCell ref="A299:A303"/>
    <mergeCell ref="B299:B303"/>
    <mergeCell ref="A270:A274"/>
    <mergeCell ref="B270:B274"/>
    <mergeCell ref="A275:A279"/>
    <mergeCell ref="B275:B279"/>
    <mergeCell ref="A284:A288"/>
    <mergeCell ref="B284:B288"/>
    <mergeCell ref="B215:B219"/>
    <mergeCell ref="A220:A224"/>
    <mergeCell ref="B220:B224"/>
    <mergeCell ref="A255:A259"/>
    <mergeCell ref="B255:B259"/>
    <mergeCell ref="A260:A264"/>
    <mergeCell ref="B260:B264"/>
    <mergeCell ref="A265:A269"/>
    <mergeCell ref="B265:B269"/>
    <mergeCell ref="A240:A244"/>
    <mergeCell ref="B240:B244"/>
    <mergeCell ref="A245:A249"/>
    <mergeCell ref="B245:B249"/>
    <mergeCell ref="A250:A254"/>
    <mergeCell ref="B250:B254"/>
    <mergeCell ref="A179:A183"/>
    <mergeCell ref="B179:B183"/>
    <mergeCell ref="A199:A203"/>
    <mergeCell ref="B199:B203"/>
    <mergeCell ref="A204:A208"/>
    <mergeCell ref="B204:B208"/>
    <mergeCell ref="A164:A168"/>
    <mergeCell ref="B164:B168"/>
    <mergeCell ref="A169:A173"/>
    <mergeCell ref="B169:B173"/>
    <mergeCell ref="A174:A178"/>
    <mergeCell ref="B174:B178"/>
    <mergeCell ref="A149:A153"/>
    <mergeCell ref="B149:B153"/>
    <mergeCell ref="A154:A158"/>
    <mergeCell ref="B154:B158"/>
    <mergeCell ref="A159:A163"/>
    <mergeCell ref="B159:B163"/>
    <mergeCell ref="A129:A133"/>
    <mergeCell ref="B129:B133"/>
    <mergeCell ref="A134:A138"/>
    <mergeCell ref="B134:B138"/>
    <mergeCell ref="A144:A148"/>
    <mergeCell ref="B144:B148"/>
    <mergeCell ref="A139:A143"/>
    <mergeCell ref="B139:B143"/>
    <mergeCell ref="A114:A118"/>
    <mergeCell ref="B114:B118"/>
    <mergeCell ref="A119:A123"/>
    <mergeCell ref="B119:B123"/>
    <mergeCell ref="A124:A128"/>
    <mergeCell ref="B124:B128"/>
    <mergeCell ref="A99:A103"/>
    <mergeCell ref="B99:B103"/>
    <mergeCell ref="A104:A108"/>
    <mergeCell ref="B104:B108"/>
    <mergeCell ref="A109:A113"/>
    <mergeCell ref="B109:B113"/>
    <mergeCell ref="A89:A93"/>
    <mergeCell ref="B89:B93"/>
    <mergeCell ref="A94:A98"/>
    <mergeCell ref="B94:B98"/>
    <mergeCell ref="A69:A73"/>
    <mergeCell ref="B69:B73"/>
    <mergeCell ref="A74:A78"/>
    <mergeCell ref="B74:B78"/>
    <mergeCell ref="A79:A83"/>
    <mergeCell ref="B79:B83"/>
    <mergeCell ref="B9:B13"/>
    <mergeCell ref="A9:A13"/>
    <mergeCell ref="B24:B28"/>
    <mergeCell ref="A29:A33"/>
    <mergeCell ref="B29:B33"/>
    <mergeCell ref="A19:A23"/>
    <mergeCell ref="B19:B23"/>
    <mergeCell ref="A24:A28"/>
    <mergeCell ref="N6:N7"/>
    <mergeCell ref="M6:M7"/>
    <mergeCell ref="A8:F8"/>
    <mergeCell ref="C5:C7"/>
    <mergeCell ref="A14:A18"/>
    <mergeCell ref="B14:B18"/>
    <mergeCell ref="A5:A7"/>
    <mergeCell ref="B5:B7"/>
    <mergeCell ref="D5:S5"/>
    <mergeCell ref="D6:D7"/>
    <mergeCell ref="E6:F6"/>
    <mergeCell ref="G6:G7"/>
    <mergeCell ref="H6:H7"/>
    <mergeCell ref="I6:J6"/>
    <mergeCell ref="K6:K7"/>
    <mergeCell ref="L6:L7"/>
    <mergeCell ref="O6:P6"/>
    <mergeCell ref="Q6:S6"/>
    <mergeCell ref="B34:B38"/>
    <mergeCell ref="A39:A43"/>
    <mergeCell ref="B39:B43"/>
    <mergeCell ref="A349:F349"/>
    <mergeCell ref="A280:F280"/>
    <mergeCell ref="B44:B48"/>
    <mergeCell ref="A49:A53"/>
    <mergeCell ref="B49:B53"/>
    <mergeCell ref="A54:A58"/>
    <mergeCell ref="A184:A188"/>
    <mergeCell ref="B184:B188"/>
    <mergeCell ref="A189:A193"/>
    <mergeCell ref="B189:B193"/>
    <mergeCell ref="A194:A198"/>
    <mergeCell ref="B194:B198"/>
    <mergeCell ref="A34:A38"/>
    <mergeCell ref="A44:A48"/>
    <mergeCell ref="A59:A63"/>
    <mergeCell ref="B59:B63"/>
    <mergeCell ref="A64:A68"/>
    <mergeCell ref="B64:B68"/>
    <mergeCell ref="B54:B58"/>
    <mergeCell ref="A84:A88"/>
    <mergeCell ref="B84:B88"/>
    <mergeCell ref="O282:P282"/>
    <mergeCell ref="A209:K209"/>
    <mergeCell ref="A281:B283"/>
    <mergeCell ref="C281:C283"/>
    <mergeCell ref="D281:S281"/>
    <mergeCell ref="D282:D283"/>
    <mergeCell ref="E282:F282"/>
    <mergeCell ref="G282:G283"/>
    <mergeCell ref="H282:H283"/>
    <mergeCell ref="I282:J282"/>
    <mergeCell ref="Q282:S282"/>
    <mergeCell ref="L282:L283"/>
    <mergeCell ref="M282:M283"/>
    <mergeCell ref="N282:N283"/>
    <mergeCell ref="K282:K283"/>
    <mergeCell ref="A225:A229"/>
    <mergeCell ref="B225:B229"/>
    <mergeCell ref="A230:A234"/>
    <mergeCell ref="B230:B234"/>
    <mergeCell ref="A235:A239"/>
    <mergeCell ref="B235:B239"/>
    <mergeCell ref="A210:A214"/>
    <mergeCell ref="B210:B214"/>
    <mergeCell ref="A215:A219"/>
  </mergeCells>
  <phoneticPr fontId="3" type="noConversion"/>
  <pageMargins left="0.75" right="0.75" top="1" bottom="1" header="0.5" footer="0.5"/>
  <pageSetup paperSize="9" scale="63" orientation="landscape" verticalDpi="0" r:id="rId1"/>
  <headerFooter alignWithMargins="0"/>
  <colBreaks count="1" manualBreakCount="1">
    <brk id="19" max="3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S33"/>
  <sheetViews>
    <sheetView workbookViewId="0">
      <selection activeCell="P11" sqref="P11:P26"/>
    </sheetView>
  </sheetViews>
  <sheetFormatPr defaultRowHeight="12.75"/>
  <cols>
    <col min="1" max="1" width="21.28515625" style="20" customWidth="1"/>
    <col min="2" max="2" width="3.5703125" style="20" hidden="1" customWidth="1"/>
    <col min="3" max="3" width="11.5703125" style="20" customWidth="1"/>
    <col min="4" max="5" width="6.140625" style="20" customWidth="1"/>
    <col min="6" max="6" width="10.140625" style="20" customWidth="1"/>
    <col min="7" max="7" width="16.28515625" style="20" customWidth="1"/>
    <col min="8" max="8" width="9.140625" style="20"/>
    <col min="9" max="10" width="7" style="20" customWidth="1"/>
    <col min="11" max="12" width="9.42578125" style="20" customWidth="1"/>
    <col min="13" max="13" width="10.28515625" style="20" customWidth="1"/>
    <col min="14" max="15" width="9.140625" style="20"/>
    <col min="16" max="16" width="12.85546875" style="20" customWidth="1"/>
    <col min="17" max="17" width="9.42578125" style="20" customWidth="1"/>
    <col min="18" max="18" width="9.28515625" style="20" customWidth="1"/>
    <col min="19" max="16384" width="9.140625" style="20"/>
  </cols>
  <sheetData>
    <row r="2" spans="1:19" ht="15">
      <c r="A2" s="205" t="s">
        <v>163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7"/>
    </row>
    <row r="3" spans="1:19" ht="12.75" customHeight="1">
      <c r="A3" s="208" t="s">
        <v>164</v>
      </c>
      <c r="B3" s="209"/>
      <c r="C3" s="188" t="s">
        <v>165</v>
      </c>
      <c r="D3" s="196"/>
      <c r="E3" s="196"/>
      <c r="F3" s="196"/>
      <c r="G3" s="196"/>
      <c r="H3" s="216" t="s">
        <v>166</v>
      </c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9" ht="12.75" customHeight="1">
      <c r="A4" s="210"/>
      <c r="B4" s="211"/>
      <c r="C4" s="214" t="s">
        <v>167</v>
      </c>
      <c r="D4" s="198" t="s">
        <v>168</v>
      </c>
      <c r="E4" s="198"/>
      <c r="F4" s="198"/>
      <c r="G4" s="198"/>
      <c r="H4" s="216" t="s">
        <v>169</v>
      </c>
      <c r="I4" s="217"/>
      <c r="J4" s="217"/>
      <c r="K4" s="217"/>
      <c r="L4" s="217"/>
      <c r="M4" s="217"/>
      <c r="N4" s="217"/>
      <c r="O4" s="217"/>
      <c r="P4" s="217"/>
      <c r="Q4" s="217"/>
      <c r="R4" s="218"/>
    </row>
    <row r="5" spans="1:19" ht="51" customHeight="1">
      <c r="A5" s="210"/>
      <c r="B5" s="211"/>
      <c r="C5" s="215"/>
      <c r="D5" s="199"/>
      <c r="E5" s="199"/>
      <c r="F5" s="199"/>
      <c r="G5" s="199"/>
      <c r="H5" s="190" t="s">
        <v>170</v>
      </c>
      <c r="I5" s="197"/>
      <c r="J5" s="21"/>
      <c r="K5" s="190" t="s">
        <v>171</v>
      </c>
      <c r="L5" s="197"/>
      <c r="M5" s="197"/>
      <c r="N5" s="203" t="s">
        <v>172</v>
      </c>
      <c r="O5" s="204"/>
      <c r="P5" s="191"/>
      <c r="Q5" s="190" t="s">
        <v>173</v>
      </c>
      <c r="R5" s="191"/>
    </row>
    <row r="6" spans="1:19" ht="12.75" customHeight="1">
      <c r="A6" s="210"/>
      <c r="B6" s="211"/>
      <c r="C6" s="215"/>
      <c r="D6" s="199"/>
      <c r="E6" s="199"/>
      <c r="F6" s="199"/>
      <c r="G6" s="199"/>
      <c r="H6" s="200" t="s">
        <v>167</v>
      </c>
      <c r="I6" s="192" t="s">
        <v>174</v>
      </c>
      <c r="J6" s="22"/>
      <c r="K6" s="200" t="s">
        <v>175</v>
      </c>
      <c r="L6" s="192" t="s">
        <v>174</v>
      </c>
      <c r="M6" s="192" t="s">
        <v>176</v>
      </c>
      <c r="N6" s="200" t="s">
        <v>167</v>
      </c>
      <c r="O6" s="192" t="s">
        <v>177</v>
      </c>
      <c r="P6" s="192" t="s">
        <v>176</v>
      </c>
      <c r="Q6" s="200" t="s">
        <v>167</v>
      </c>
      <c r="R6" s="192" t="s">
        <v>178</v>
      </c>
    </row>
    <row r="7" spans="1:19" ht="12.75" customHeight="1">
      <c r="A7" s="210"/>
      <c r="B7" s="211"/>
      <c r="C7" s="23"/>
      <c r="D7" s="199"/>
      <c r="E7" s="199"/>
      <c r="F7" s="199"/>
      <c r="G7" s="199"/>
      <c r="H7" s="200"/>
      <c r="I7" s="193"/>
      <c r="J7" s="24"/>
      <c r="K7" s="200"/>
      <c r="L7" s="193"/>
      <c r="M7" s="193"/>
      <c r="N7" s="200"/>
      <c r="O7" s="193"/>
      <c r="P7" s="193"/>
      <c r="Q7" s="200"/>
      <c r="R7" s="193"/>
    </row>
    <row r="8" spans="1:19" ht="13.5" hidden="1" customHeight="1">
      <c r="A8" s="210"/>
      <c r="B8" s="211"/>
      <c r="C8" s="23"/>
      <c r="D8" s="199"/>
      <c r="E8" s="199"/>
      <c r="F8" s="199"/>
      <c r="G8" s="199"/>
      <c r="H8" s="200"/>
      <c r="I8" s="193"/>
      <c r="J8" s="24"/>
      <c r="K8" s="200"/>
      <c r="L8" s="193"/>
      <c r="M8" s="193"/>
      <c r="N8" s="200"/>
      <c r="O8" s="193"/>
      <c r="P8" s="193"/>
      <c r="Q8" s="200"/>
      <c r="R8" s="193"/>
    </row>
    <row r="9" spans="1:19" ht="13.5" hidden="1" customHeight="1">
      <c r="A9" s="210"/>
      <c r="B9" s="211"/>
      <c r="C9" s="25"/>
      <c r="D9" s="195"/>
      <c r="E9" s="195"/>
      <c r="F9" s="195"/>
      <c r="G9" s="195"/>
      <c r="H9" s="200"/>
      <c r="I9" s="193"/>
      <c r="J9" s="24"/>
      <c r="K9" s="200"/>
      <c r="L9" s="193"/>
      <c r="M9" s="193"/>
      <c r="N9" s="200"/>
      <c r="O9" s="193"/>
      <c r="P9" s="193"/>
      <c r="Q9" s="200"/>
      <c r="R9" s="193"/>
    </row>
    <row r="10" spans="1:19" ht="67.5" customHeight="1">
      <c r="A10" s="212"/>
      <c r="B10" s="213"/>
      <c r="C10" s="25" t="s">
        <v>179</v>
      </c>
      <c r="D10" s="201" t="s">
        <v>180</v>
      </c>
      <c r="E10" s="202"/>
      <c r="F10" s="26" t="s">
        <v>181</v>
      </c>
      <c r="G10" s="27" t="s">
        <v>182</v>
      </c>
      <c r="H10" s="28" t="s">
        <v>183</v>
      </c>
      <c r="I10" s="194"/>
      <c r="J10" s="29"/>
      <c r="K10" s="28" t="s">
        <v>183</v>
      </c>
      <c r="L10" s="194"/>
      <c r="M10" s="194"/>
      <c r="N10" s="28" t="s">
        <v>183</v>
      </c>
      <c r="O10" s="194"/>
      <c r="P10" s="194"/>
      <c r="Q10" s="28" t="s">
        <v>183</v>
      </c>
      <c r="R10" s="194"/>
    </row>
    <row r="11" spans="1:19" ht="15" customHeight="1">
      <c r="A11" s="30" t="s">
        <v>138</v>
      </c>
      <c r="B11" s="30"/>
      <c r="C11" s="31">
        <v>20427</v>
      </c>
      <c r="D11" s="188">
        <v>2.5</v>
      </c>
      <c r="E11" s="189">
        <v>1.7</v>
      </c>
      <c r="F11" s="32">
        <f>C11*D11/100/10000</f>
        <v>5.1067500000000002E-2</v>
      </c>
      <c r="G11" s="32">
        <f>F11*5.5</f>
        <v>0.28087125000000002</v>
      </c>
      <c r="H11" s="76">
        <v>21.12</v>
      </c>
      <c r="I11" s="34">
        <v>0.3</v>
      </c>
      <c r="J11" s="34">
        <f>H11*I11/100</f>
        <v>6.336E-2</v>
      </c>
      <c r="K11" s="33">
        <v>27.64</v>
      </c>
      <c r="L11" s="34">
        <v>30</v>
      </c>
      <c r="M11" s="94">
        <f>K11*L11/100</f>
        <v>8.2919999999999998</v>
      </c>
      <c r="N11" s="33">
        <v>17.579999999999998</v>
      </c>
      <c r="O11" s="34">
        <v>1</v>
      </c>
      <c r="P11" s="34">
        <f>N11*O11/100</f>
        <v>0.17579999999999998</v>
      </c>
      <c r="Q11" s="33">
        <v>20.09</v>
      </c>
      <c r="R11" s="34">
        <v>10</v>
      </c>
      <c r="S11" s="93">
        <f>Q11*R11/100</f>
        <v>2.0089999999999999</v>
      </c>
    </row>
    <row r="12" spans="1:19" ht="15" customHeight="1">
      <c r="A12" s="35" t="s">
        <v>184</v>
      </c>
      <c r="B12" s="30"/>
      <c r="C12" s="31">
        <v>26961</v>
      </c>
      <c r="D12" s="188">
        <v>2.5</v>
      </c>
      <c r="E12" s="189">
        <v>1.7</v>
      </c>
      <c r="F12" s="32">
        <f t="shared" ref="F12:F26" si="0">C12*D12/100/10000</f>
        <v>6.7402500000000004E-2</v>
      </c>
      <c r="G12" s="32">
        <f>F12*5.5</f>
        <v>0.37071375000000001</v>
      </c>
      <c r="H12" s="76">
        <v>31.61</v>
      </c>
      <c r="I12" s="34">
        <v>0.3</v>
      </c>
      <c r="J12" s="34">
        <f t="shared" ref="J12:J26" si="1">H12*I12/100</f>
        <v>9.4829999999999984E-2</v>
      </c>
      <c r="K12" s="33">
        <v>41.37</v>
      </c>
      <c r="L12" s="34">
        <v>30</v>
      </c>
      <c r="M12" s="94">
        <f t="shared" ref="M12:M26" si="2">K12*L12/100</f>
        <v>12.411</v>
      </c>
      <c r="N12" s="33">
        <v>26.32</v>
      </c>
      <c r="O12" s="34">
        <v>1</v>
      </c>
      <c r="P12" s="34">
        <f>N12*O12/100</f>
        <v>0.26319999999999999</v>
      </c>
      <c r="Q12" s="33">
        <v>31.28</v>
      </c>
      <c r="R12" s="34">
        <v>10</v>
      </c>
      <c r="S12" s="93">
        <f t="shared" ref="S12:S26" si="3">Q12*R12/100</f>
        <v>3.1280000000000001</v>
      </c>
    </row>
    <row r="13" spans="1:19" ht="15" customHeight="1">
      <c r="A13" s="35" t="s">
        <v>185</v>
      </c>
      <c r="B13" s="30"/>
      <c r="C13" s="31">
        <v>13233</v>
      </c>
      <c r="D13" s="188">
        <v>2.5</v>
      </c>
      <c r="E13" s="189">
        <v>1.7</v>
      </c>
      <c r="F13" s="32">
        <f t="shared" si="0"/>
        <v>3.3082500000000001E-2</v>
      </c>
      <c r="G13" s="32">
        <f>F13*5.5</f>
        <v>0.18195375</v>
      </c>
      <c r="H13" s="76">
        <v>16.57</v>
      </c>
      <c r="I13" s="34">
        <v>0.3</v>
      </c>
      <c r="J13" s="34">
        <f t="shared" si="1"/>
        <v>4.9710000000000004E-2</v>
      </c>
      <c r="K13" s="33">
        <v>22.09</v>
      </c>
      <c r="L13" s="34">
        <v>30</v>
      </c>
      <c r="M13" s="94">
        <f t="shared" si="2"/>
        <v>6.6270000000000007</v>
      </c>
      <c r="N13" s="33">
        <v>14.05</v>
      </c>
      <c r="O13" s="34">
        <v>1</v>
      </c>
      <c r="P13" s="34">
        <f>N13*O13/100</f>
        <v>0.14050000000000001</v>
      </c>
      <c r="Q13" s="33">
        <v>16.7</v>
      </c>
      <c r="R13" s="34">
        <v>10</v>
      </c>
      <c r="S13" s="93">
        <f t="shared" si="3"/>
        <v>1.67</v>
      </c>
    </row>
    <row r="14" spans="1:19" ht="15" customHeight="1">
      <c r="A14" s="30" t="s">
        <v>140</v>
      </c>
      <c r="B14" s="30"/>
      <c r="C14" s="31">
        <v>36762</v>
      </c>
      <c r="D14" s="188">
        <v>2.5</v>
      </c>
      <c r="E14" s="189">
        <v>1.7</v>
      </c>
      <c r="F14" s="32">
        <f t="shared" si="0"/>
        <v>9.1905000000000001E-2</v>
      </c>
      <c r="G14" s="32">
        <f>F14*5.5</f>
        <v>0.50547750000000002</v>
      </c>
      <c r="H14" s="76">
        <v>30.08</v>
      </c>
      <c r="I14" s="34">
        <v>0.3</v>
      </c>
      <c r="J14" s="34">
        <f t="shared" si="1"/>
        <v>9.0239999999999987E-2</v>
      </c>
      <c r="K14" s="33">
        <v>39.380000000000003</v>
      </c>
      <c r="L14" s="34">
        <v>30</v>
      </c>
      <c r="M14" s="94">
        <f t="shared" si="2"/>
        <v>11.814</v>
      </c>
      <c r="N14" s="33">
        <v>25.05</v>
      </c>
      <c r="O14" s="34">
        <v>1</v>
      </c>
      <c r="P14" s="34">
        <f>N14*O14/100</f>
        <v>0.2505</v>
      </c>
      <c r="Q14" s="33">
        <v>29.77</v>
      </c>
      <c r="R14" s="34">
        <v>10</v>
      </c>
      <c r="S14" s="93">
        <f t="shared" si="3"/>
        <v>2.9769999999999999</v>
      </c>
    </row>
    <row r="15" spans="1:19" ht="15" customHeight="1">
      <c r="A15" s="35" t="s">
        <v>186</v>
      </c>
      <c r="B15" s="30"/>
      <c r="C15" s="31">
        <v>40227</v>
      </c>
      <c r="D15" s="188">
        <v>2.5</v>
      </c>
      <c r="E15" s="189">
        <v>1.7</v>
      </c>
      <c r="F15" s="32">
        <f t="shared" si="0"/>
        <v>0.10056749999999999</v>
      </c>
      <c r="G15" s="32">
        <f>F15*5.5</f>
        <v>0.5531212499999999</v>
      </c>
      <c r="H15" s="76">
        <v>19.100000000000001</v>
      </c>
      <c r="I15" s="34">
        <v>0.3</v>
      </c>
      <c r="J15" s="34">
        <f t="shared" si="1"/>
        <v>5.7300000000000004E-2</v>
      </c>
      <c r="K15" s="33">
        <v>25</v>
      </c>
      <c r="L15" s="34">
        <v>30</v>
      </c>
      <c r="M15" s="94">
        <f t="shared" si="2"/>
        <v>7.5</v>
      </c>
      <c r="N15" s="33">
        <v>15.9</v>
      </c>
      <c r="O15" s="34">
        <v>1</v>
      </c>
      <c r="P15" s="34">
        <f>N15*O15/100</f>
        <v>0.159</v>
      </c>
      <c r="Q15" s="33">
        <v>18.899999999999999</v>
      </c>
      <c r="R15" s="34">
        <v>10</v>
      </c>
      <c r="S15" s="93">
        <f t="shared" si="3"/>
        <v>1.89</v>
      </c>
    </row>
    <row r="16" spans="1:19" ht="15" customHeight="1">
      <c r="A16" s="35" t="s">
        <v>187</v>
      </c>
      <c r="B16" s="30"/>
      <c r="C16" s="31">
        <v>12375</v>
      </c>
      <c r="D16" s="188">
        <v>2.5</v>
      </c>
      <c r="E16" s="189">
        <v>1.7</v>
      </c>
      <c r="F16" s="32">
        <f t="shared" si="0"/>
        <v>3.09375E-2</v>
      </c>
      <c r="G16" s="32">
        <f t="shared" ref="G16:G21" si="4">F16*5.5</f>
        <v>0.17015625000000001</v>
      </c>
      <c r="H16" s="76">
        <v>27.42</v>
      </c>
      <c r="I16" s="34">
        <v>0.3</v>
      </c>
      <c r="J16" s="34">
        <f t="shared" si="1"/>
        <v>8.2260000000000014E-2</v>
      </c>
      <c r="K16" s="33">
        <v>35.9</v>
      </c>
      <c r="L16" s="34">
        <v>30</v>
      </c>
      <c r="M16" s="94">
        <f t="shared" si="2"/>
        <v>10.77</v>
      </c>
      <c r="N16" s="33">
        <v>22.84</v>
      </c>
      <c r="O16" s="34">
        <v>1</v>
      </c>
      <c r="P16" s="34">
        <f t="shared" ref="P16:P21" si="5">N16*O16/100</f>
        <v>0.22839999999999999</v>
      </c>
      <c r="Q16" s="33">
        <v>27.14</v>
      </c>
      <c r="R16" s="34">
        <v>10</v>
      </c>
      <c r="S16" s="93">
        <f t="shared" si="3"/>
        <v>2.714</v>
      </c>
    </row>
    <row r="17" spans="1:19" ht="15" customHeight="1">
      <c r="A17" s="35" t="s">
        <v>188</v>
      </c>
      <c r="B17" s="30"/>
      <c r="C17" s="31">
        <v>858</v>
      </c>
      <c r="D17" s="188">
        <v>2.5</v>
      </c>
      <c r="E17" s="189">
        <v>1.7</v>
      </c>
      <c r="F17" s="32">
        <f t="shared" si="0"/>
        <v>2.1449999999999998E-3</v>
      </c>
      <c r="G17" s="32">
        <f t="shared" si="4"/>
        <v>1.1797499999999999E-2</v>
      </c>
      <c r="H17" s="76">
        <v>12.36</v>
      </c>
      <c r="I17" s="34">
        <v>0.3</v>
      </c>
      <c r="J17" s="34">
        <f t="shared" si="1"/>
        <v>3.7079999999999995E-2</v>
      </c>
      <c r="K17" s="33">
        <v>19.62</v>
      </c>
      <c r="L17" s="34">
        <v>30</v>
      </c>
      <c r="M17" s="94">
        <f t="shared" si="2"/>
        <v>5.8860000000000001</v>
      </c>
      <c r="N17" s="33">
        <v>12.48</v>
      </c>
      <c r="O17" s="34">
        <v>1</v>
      </c>
      <c r="P17" s="34">
        <f t="shared" si="5"/>
        <v>0.12480000000000001</v>
      </c>
      <c r="Q17" s="33">
        <v>14.84</v>
      </c>
      <c r="R17" s="34">
        <v>10</v>
      </c>
      <c r="S17" s="93">
        <f t="shared" si="3"/>
        <v>1.484</v>
      </c>
    </row>
    <row r="18" spans="1:19" ht="15" customHeight="1">
      <c r="A18" s="30" t="s">
        <v>189</v>
      </c>
      <c r="B18" s="30"/>
      <c r="C18" s="31">
        <v>25509</v>
      </c>
      <c r="D18" s="188">
        <v>2.5</v>
      </c>
      <c r="E18" s="189">
        <v>1.7</v>
      </c>
      <c r="F18" s="32">
        <f t="shared" si="0"/>
        <v>6.3772499999999996E-2</v>
      </c>
      <c r="G18" s="32">
        <f t="shared" si="4"/>
        <v>0.35074875</v>
      </c>
      <c r="H18" s="76">
        <v>25.98</v>
      </c>
      <c r="I18" s="34">
        <v>0.3</v>
      </c>
      <c r="J18" s="34">
        <f t="shared" si="1"/>
        <v>7.7939999999999995E-2</v>
      </c>
      <c r="K18" s="33">
        <v>34.01</v>
      </c>
      <c r="L18" s="34">
        <v>30</v>
      </c>
      <c r="M18" s="94">
        <f t="shared" si="2"/>
        <v>10.202999999999999</v>
      </c>
      <c r="N18" s="33">
        <v>21.64</v>
      </c>
      <c r="O18" s="34">
        <v>1</v>
      </c>
      <c r="P18" s="34">
        <f t="shared" si="5"/>
        <v>0.21640000000000001</v>
      </c>
      <c r="Q18" s="33">
        <v>25.72</v>
      </c>
      <c r="R18" s="34">
        <v>10</v>
      </c>
      <c r="S18" s="93">
        <f t="shared" si="3"/>
        <v>2.5720000000000001</v>
      </c>
    </row>
    <row r="19" spans="1:19" ht="15" customHeight="1">
      <c r="A19" s="30" t="s">
        <v>144</v>
      </c>
      <c r="B19" s="30"/>
      <c r="C19" s="31">
        <v>29832</v>
      </c>
      <c r="D19" s="188">
        <v>2.5</v>
      </c>
      <c r="E19" s="189">
        <v>1.7</v>
      </c>
      <c r="F19" s="32">
        <f t="shared" si="0"/>
        <v>7.4579999999999994E-2</v>
      </c>
      <c r="G19" s="32">
        <f t="shared" si="4"/>
        <v>0.41018999999999994</v>
      </c>
      <c r="H19" s="76">
        <v>20.84</v>
      </c>
      <c r="I19" s="34">
        <v>0.3</v>
      </c>
      <c r="J19" s="34">
        <f t="shared" si="1"/>
        <v>6.2519999999999992E-2</v>
      </c>
      <c r="K19" s="33">
        <v>27.28</v>
      </c>
      <c r="L19" s="34">
        <v>30</v>
      </c>
      <c r="M19" s="94">
        <f t="shared" si="2"/>
        <v>8.1840000000000011</v>
      </c>
      <c r="N19" s="33">
        <v>17.36</v>
      </c>
      <c r="O19" s="34">
        <v>1</v>
      </c>
      <c r="P19" s="34">
        <f t="shared" si="5"/>
        <v>0.1736</v>
      </c>
      <c r="Q19" s="33">
        <v>20.63</v>
      </c>
      <c r="R19" s="34">
        <v>10</v>
      </c>
      <c r="S19" s="93">
        <f t="shared" si="3"/>
        <v>2.0629999999999997</v>
      </c>
    </row>
    <row r="20" spans="1:19" ht="15" customHeight="1">
      <c r="A20" s="30" t="s">
        <v>145</v>
      </c>
      <c r="B20" s="30"/>
      <c r="C20" s="31">
        <v>32901</v>
      </c>
      <c r="D20" s="188">
        <v>2.5</v>
      </c>
      <c r="E20" s="189">
        <v>1.7</v>
      </c>
      <c r="F20" s="32">
        <f t="shared" si="0"/>
        <v>8.2252499999999992E-2</v>
      </c>
      <c r="G20" s="32">
        <f t="shared" si="4"/>
        <v>0.45238874999999995</v>
      </c>
      <c r="H20" s="76">
        <v>55.49</v>
      </c>
      <c r="I20" s="34">
        <v>0.3</v>
      </c>
      <c r="J20" s="34">
        <f t="shared" si="1"/>
        <v>0.16646999999999998</v>
      </c>
      <c r="K20" s="33">
        <v>70.989999999999995</v>
      </c>
      <c r="L20" s="34">
        <v>30</v>
      </c>
      <c r="M20" s="94">
        <f t="shared" si="2"/>
        <v>21.296999999999997</v>
      </c>
      <c r="N20" s="33">
        <v>45.16</v>
      </c>
      <c r="O20" s="34">
        <v>1</v>
      </c>
      <c r="P20" s="34">
        <f t="shared" si="5"/>
        <v>0.45159999999999995</v>
      </c>
      <c r="Q20" s="33">
        <v>53.67</v>
      </c>
      <c r="R20" s="34">
        <v>10</v>
      </c>
      <c r="S20" s="93">
        <f t="shared" si="3"/>
        <v>5.3670000000000009</v>
      </c>
    </row>
    <row r="21" spans="1:19" ht="15" customHeight="1">
      <c r="A21" s="30" t="s">
        <v>146</v>
      </c>
      <c r="B21" s="30"/>
      <c r="C21" s="31">
        <v>33264</v>
      </c>
      <c r="D21" s="188">
        <v>2.5</v>
      </c>
      <c r="E21" s="189">
        <v>1.7</v>
      </c>
      <c r="F21" s="32">
        <f t="shared" si="0"/>
        <v>8.3159999999999998E-2</v>
      </c>
      <c r="G21" s="32">
        <f t="shared" si="4"/>
        <v>0.45738000000000001</v>
      </c>
      <c r="H21" s="76">
        <v>23.32</v>
      </c>
      <c r="I21" s="34">
        <v>0.3</v>
      </c>
      <c r="J21" s="34">
        <f t="shared" si="1"/>
        <v>6.9959999999999994E-2</v>
      </c>
      <c r="K21" s="33">
        <v>30.53</v>
      </c>
      <c r="L21" s="34">
        <v>30</v>
      </c>
      <c r="M21" s="94">
        <f t="shared" si="2"/>
        <v>9.1590000000000007</v>
      </c>
      <c r="N21" s="33">
        <v>19.420000000000002</v>
      </c>
      <c r="O21" s="34">
        <v>1</v>
      </c>
      <c r="P21" s="34">
        <f t="shared" si="5"/>
        <v>0.19420000000000001</v>
      </c>
      <c r="Q21" s="33">
        <v>23.08</v>
      </c>
      <c r="R21" s="34">
        <v>10</v>
      </c>
      <c r="S21" s="93">
        <f t="shared" si="3"/>
        <v>2.3079999999999998</v>
      </c>
    </row>
    <row r="22" spans="1:19" ht="15" customHeight="1">
      <c r="A22" s="35" t="s">
        <v>190</v>
      </c>
      <c r="B22" s="30"/>
      <c r="C22" s="31">
        <v>43725</v>
      </c>
      <c r="D22" s="188">
        <v>2.5</v>
      </c>
      <c r="E22" s="189">
        <v>1.7</v>
      </c>
      <c r="F22" s="32">
        <f t="shared" si="0"/>
        <v>0.10931250000000001</v>
      </c>
      <c r="G22" s="32">
        <f>F22*5.5</f>
        <v>0.60121875000000002</v>
      </c>
      <c r="H22" s="76">
        <v>30.24</v>
      </c>
      <c r="I22" s="34">
        <v>0.3</v>
      </c>
      <c r="J22" s="34">
        <f t="shared" si="1"/>
        <v>9.0719999999999995E-2</v>
      </c>
      <c r="K22" s="33">
        <v>19.18</v>
      </c>
      <c r="L22" s="34">
        <v>30</v>
      </c>
      <c r="M22" s="94">
        <f t="shared" si="2"/>
        <v>5.7539999999999996</v>
      </c>
      <c r="N22" s="33">
        <v>24.12</v>
      </c>
      <c r="O22" s="34">
        <v>1</v>
      </c>
      <c r="P22" s="34">
        <f>N22*O22/100</f>
        <v>0.2412</v>
      </c>
      <c r="Q22" s="33">
        <v>28.67</v>
      </c>
      <c r="R22" s="34">
        <v>10</v>
      </c>
      <c r="S22" s="93">
        <f t="shared" si="3"/>
        <v>2.8670000000000004</v>
      </c>
    </row>
    <row r="23" spans="1:19" ht="15" customHeight="1">
      <c r="A23" s="35" t="s">
        <v>191</v>
      </c>
      <c r="B23" s="30"/>
      <c r="C23" s="31">
        <v>34848</v>
      </c>
      <c r="D23" s="188">
        <v>2.5</v>
      </c>
      <c r="E23" s="189">
        <v>1.7</v>
      </c>
      <c r="F23" s="32">
        <f t="shared" si="0"/>
        <v>8.7120000000000003E-2</v>
      </c>
      <c r="G23" s="32">
        <f>F23*5.5</f>
        <v>0.47916000000000003</v>
      </c>
      <c r="H23" s="76">
        <v>15.45</v>
      </c>
      <c r="I23" s="34">
        <v>0.3</v>
      </c>
      <c r="J23" s="34">
        <f t="shared" si="1"/>
        <v>4.6349999999999995E-2</v>
      </c>
      <c r="K23" s="33">
        <v>9.8000000000000007</v>
      </c>
      <c r="L23" s="34">
        <v>30</v>
      </c>
      <c r="M23" s="94">
        <f t="shared" si="2"/>
        <v>2.94</v>
      </c>
      <c r="N23" s="33">
        <v>24.12</v>
      </c>
      <c r="O23" s="34">
        <v>1</v>
      </c>
      <c r="P23" s="34">
        <f>N23*O23/100</f>
        <v>0.2412</v>
      </c>
      <c r="Q23" s="33">
        <v>14.65</v>
      </c>
      <c r="R23" s="34">
        <v>10</v>
      </c>
      <c r="S23" s="93">
        <f t="shared" si="3"/>
        <v>1.4650000000000001</v>
      </c>
    </row>
    <row r="24" spans="1:19" ht="15" customHeight="1">
      <c r="A24" s="35" t="s">
        <v>192</v>
      </c>
      <c r="B24" s="30"/>
      <c r="C24" s="31">
        <v>46299</v>
      </c>
      <c r="D24" s="188">
        <v>2.5</v>
      </c>
      <c r="E24" s="189">
        <v>1.7</v>
      </c>
      <c r="F24" s="32">
        <f t="shared" si="0"/>
        <v>0.11574749999999999</v>
      </c>
      <c r="G24" s="32">
        <f>F24*5.5</f>
        <v>0.63661124999999996</v>
      </c>
      <c r="H24" s="76">
        <v>23.36</v>
      </c>
      <c r="I24" s="34">
        <v>0.3</v>
      </c>
      <c r="J24" s="34">
        <f t="shared" si="1"/>
        <v>7.0080000000000003E-2</v>
      </c>
      <c r="K24" s="33">
        <v>14.81</v>
      </c>
      <c r="L24" s="34">
        <v>30</v>
      </c>
      <c r="M24" s="94">
        <f t="shared" si="2"/>
        <v>4.4430000000000005</v>
      </c>
      <c r="N24" s="33">
        <v>18.64</v>
      </c>
      <c r="O24" s="34">
        <v>1</v>
      </c>
      <c r="P24" s="34">
        <f>N24*O24/100</f>
        <v>0.18640000000000001</v>
      </c>
      <c r="Q24" s="33">
        <v>22.15</v>
      </c>
      <c r="R24" s="34">
        <v>10</v>
      </c>
      <c r="S24" s="93">
        <f t="shared" si="3"/>
        <v>2.2149999999999999</v>
      </c>
    </row>
    <row r="25" spans="1:19" ht="15" customHeight="1">
      <c r="A25" s="35" t="s">
        <v>193</v>
      </c>
      <c r="B25" s="30"/>
      <c r="C25" s="31">
        <v>49830</v>
      </c>
      <c r="D25" s="188">
        <v>2.5</v>
      </c>
      <c r="E25" s="189">
        <v>1.7</v>
      </c>
      <c r="F25" s="32">
        <f t="shared" si="0"/>
        <v>0.12457500000000001</v>
      </c>
      <c r="G25" s="32">
        <f>F25*5.5</f>
        <v>0.68516250000000001</v>
      </c>
      <c r="H25" s="76">
        <v>23.38</v>
      </c>
      <c r="I25" s="34">
        <v>0.3</v>
      </c>
      <c r="J25" s="34">
        <f t="shared" si="1"/>
        <v>7.0139999999999994E-2</v>
      </c>
      <c r="K25" s="33">
        <v>14.8</v>
      </c>
      <c r="L25" s="34">
        <v>30</v>
      </c>
      <c r="M25" s="94">
        <f t="shared" si="2"/>
        <v>4.4400000000000004</v>
      </c>
      <c r="N25" s="33">
        <v>18.64</v>
      </c>
      <c r="O25" s="34">
        <v>1</v>
      </c>
      <c r="P25" s="34">
        <f>N25*O25/100</f>
        <v>0.18640000000000001</v>
      </c>
      <c r="Q25" s="33">
        <v>22.16</v>
      </c>
      <c r="R25" s="34">
        <v>10</v>
      </c>
      <c r="S25" s="93">
        <f t="shared" si="3"/>
        <v>2.2159999999999997</v>
      </c>
    </row>
    <row r="26" spans="1:19" ht="15" customHeight="1">
      <c r="A26" s="35" t="s">
        <v>194</v>
      </c>
      <c r="B26" s="30"/>
      <c r="C26" s="31">
        <v>39897</v>
      </c>
      <c r="D26" s="188">
        <v>2.5</v>
      </c>
      <c r="E26" s="189">
        <v>1.7</v>
      </c>
      <c r="F26" s="32">
        <f t="shared" si="0"/>
        <v>9.9742499999999998E-2</v>
      </c>
      <c r="G26" s="32">
        <f>F26*5.5</f>
        <v>0.54858375000000004</v>
      </c>
      <c r="H26" s="76">
        <v>12.74</v>
      </c>
      <c r="I26" s="34">
        <v>0.3</v>
      </c>
      <c r="J26" s="34">
        <f t="shared" si="1"/>
        <v>3.8220000000000004E-2</v>
      </c>
      <c r="K26" s="33">
        <v>8.08</v>
      </c>
      <c r="L26" s="34">
        <v>30</v>
      </c>
      <c r="M26" s="94">
        <f t="shared" si="2"/>
        <v>2.4239999999999999</v>
      </c>
      <c r="N26" s="33">
        <v>10.16</v>
      </c>
      <c r="O26" s="34">
        <v>1</v>
      </c>
      <c r="P26" s="34">
        <f>N26*O26/100</f>
        <v>0.1016</v>
      </c>
      <c r="Q26" s="33">
        <v>12.08</v>
      </c>
      <c r="R26" s="34">
        <v>10</v>
      </c>
      <c r="S26" s="93">
        <f t="shared" si="3"/>
        <v>1.208</v>
      </c>
    </row>
    <row r="27" spans="1:19" ht="15" customHeight="1">
      <c r="A27" s="36"/>
      <c r="B27" s="37"/>
      <c r="C27" s="38"/>
      <c r="D27" s="39"/>
      <c r="E27" s="39"/>
      <c r="F27" s="39"/>
      <c r="G27" s="39"/>
      <c r="H27" s="38"/>
      <c r="I27" s="39"/>
      <c r="J27" s="39"/>
      <c r="K27" s="38"/>
      <c r="L27" s="38"/>
      <c r="M27" s="39"/>
      <c r="N27" s="38"/>
      <c r="O27" s="38"/>
      <c r="P27" s="39"/>
      <c r="Q27" s="38"/>
      <c r="R27" s="39"/>
    </row>
    <row r="28" spans="1:19" ht="15" customHeight="1">
      <c r="A28" s="36"/>
      <c r="B28" s="37"/>
      <c r="C28" s="38"/>
      <c r="D28" s="39"/>
      <c r="E28" s="39"/>
      <c r="F28" s="39"/>
      <c r="G28" s="39"/>
      <c r="H28" s="38"/>
      <c r="I28" s="39"/>
      <c r="J28" s="39"/>
      <c r="K28" s="38"/>
      <c r="L28" s="38"/>
      <c r="M28" s="39"/>
      <c r="N28" s="38"/>
      <c r="O28" s="38"/>
      <c r="P28" s="39"/>
      <c r="Q28" s="38"/>
      <c r="R28" s="39"/>
    </row>
    <row r="29" spans="1:19" ht="15" customHeight="1">
      <c r="A29" s="36"/>
      <c r="B29" s="37"/>
      <c r="C29" s="38"/>
      <c r="D29" s="39"/>
      <c r="E29" s="39"/>
      <c r="F29" s="39"/>
      <c r="G29" s="39"/>
      <c r="H29" s="38"/>
      <c r="I29" s="39"/>
      <c r="J29" s="39"/>
      <c r="K29" s="38"/>
      <c r="L29" s="38"/>
      <c r="M29" s="39"/>
      <c r="N29" s="38"/>
      <c r="O29" s="38"/>
      <c r="P29" s="39"/>
      <c r="Q29" s="38"/>
      <c r="R29" s="39"/>
    </row>
    <row r="30" spans="1:19" ht="15" customHeight="1">
      <c r="A30" s="36"/>
      <c r="B30" s="37"/>
      <c r="C30" s="38"/>
      <c r="D30" s="39"/>
      <c r="E30" s="39"/>
      <c r="F30" s="39"/>
      <c r="G30" s="39"/>
      <c r="H30" s="38"/>
      <c r="I30" s="39"/>
      <c r="J30" s="39"/>
      <c r="K30" s="38"/>
      <c r="L30" s="38"/>
      <c r="M30" s="39"/>
      <c r="N30" s="38"/>
      <c r="O30" s="38"/>
      <c r="P30" s="39"/>
      <c r="Q30" s="38"/>
      <c r="R30" s="39"/>
    </row>
    <row r="31" spans="1:19" ht="15" customHeight="1">
      <c r="A31" s="36"/>
      <c r="B31" s="37"/>
      <c r="C31" s="38"/>
      <c r="D31" s="39"/>
      <c r="E31" s="39"/>
      <c r="F31" s="39"/>
      <c r="G31" s="39"/>
      <c r="H31" s="38"/>
      <c r="I31" s="39"/>
      <c r="J31" s="39"/>
      <c r="K31" s="38"/>
      <c r="L31" s="38"/>
      <c r="M31" s="39"/>
      <c r="N31" s="38"/>
      <c r="O31" s="38"/>
      <c r="P31" s="39"/>
      <c r="Q31" s="38"/>
      <c r="R31" s="39"/>
    </row>
    <row r="32" spans="1:19" ht="15" customHeight="1">
      <c r="A32" s="36"/>
      <c r="B32" s="37"/>
      <c r="C32" s="38"/>
      <c r="D32" s="39"/>
      <c r="E32" s="39"/>
      <c r="F32" s="39"/>
      <c r="G32" s="39"/>
      <c r="H32" s="38"/>
      <c r="I32" s="39"/>
      <c r="J32" s="39"/>
      <c r="K32" s="38"/>
      <c r="L32" s="38"/>
      <c r="M32" s="38"/>
      <c r="N32" s="38"/>
      <c r="O32" s="38"/>
      <c r="P32" s="39"/>
      <c r="Q32" s="38"/>
      <c r="R32" s="39"/>
    </row>
    <row r="33" spans="1:18" ht="15" customHeight="1">
      <c r="A33" s="36"/>
      <c r="B33" s="37"/>
      <c r="C33" s="38"/>
      <c r="D33" s="39"/>
      <c r="E33" s="39"/>
      <c r="F33" s="39"/>
      <c r="G33" s="39"/>
      <c r="H33" s="38"/>
      <c r="I33" s="39"/>
      <c r="J33" s="39"/>
      <c r="K33" s="38"/>
      <c r="L33" s="38"/>
      <c r="M33" s="39"/>
      <c r="N33" s="38"/>
      <c r="O33" s="38"/>
      <c r="P33" s="39"/>
      <c r="Q33" s="38"/>
      <c r="R33" s="39"/>
    </row>
  </sheetData>
  <mergeCells count="39">
    <mergeCell ref="A2:R2"/>
    <mergeCell ref="I6:I10"/>
    <mergeCell ref="M6:M10"/>
    <mergeCell ref="P6:P10"/>
    <mergeCell ref="R6:R10"/>
    <mergeCell ref="L6:L10"/>
    <mergeCell ref="A3:B10"/>
    <mergeCell ref="C4:C6"/>
    <mergeCell ref="N6:N9"/>
    <mergeCell ref="Q6:Q9"/>
    <mergeCell ref="H3:R3"/>
    <mergeCell ref="H4:R4"/>
    <mergeCell ref="C3:G3"/>
    <mergeCell ref="D14:E14"/>
    <mergeCell ref="H5:I5"/>
    <mergeCell ref="D4:G8"/>
    <mergeCell ref="K6:K9"/>
    <mergeCell ref="H6:H9"/>
    <mergeCell ref="D10:E10"/>
    <mergeCell ref="K5:M5"/>
    <mergeCell ref="Q5:R5"/>
    <mergeCell ref="O6:O10"/>
    <mergeCell ref="D9:G9"/>
    <mergeCell ref="D16:E16"/>
    <mergeCell ref="D17:E17"/>
    <mergeCell ref="N5:P5"/>
    <mergeCell ref="D18:E18"/>
    <mergeCell ref="D15:E15"/>
    <mergeCell ref="D11:E11"/>
    <mergeCell ref="D12:E12"/>
    <mergeCell ref="D13:E13"/>
    <mergeCell ref="D19:E19"/>
    <mergeCell ref="D20:E20"/>
    <mergeCell ref="D21:E21"/>
    <mergeCell ref="D25:E25"/>
    <mergeCell ref="D26:E26"/>
    <mergeCell ref="D22:E22"/>
    <mergeCell ref="D23:E23"/>
    <mergeCell ref="D24:E24"/>
  </mergeCells>
  <phoneticPr fontId="6" type="noConversion"/>
  <pageMargins left="0.19685039370078741" right="0.19685039370078741" top="0.39370078740157483" bottom="0.39370078740157483" header="0.23622047244094491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activeCell="R11" sqref="R11:R26"/>
    </sheetView>
  </sheetViews>
  <sheetFormatPr defaultRowHeight="12.75"/>
  <cols>
    <col min="1" max="1" width="23.42578125" style="20" customWidth="1"/>
    <col min="2" max="2" width="3.5703125" style="20" hidden="1" customWidth="1"/>
    <col min="3" max="3" width="8.85546875" style="20" customWidth="1"/>
    <col min="4" max="5" width="8.5703125" style="20" customWidth="1"/>
    <col min="6" max="6" width="9.85546875" style="20" customWidth="1"/>
    <col min="7" max="8" width="6.140625" style="20" customWidth="1"/>
    <col min="9" max="9" width="7.28515625" style="20" customWidth="1"/>
    <col min="10" max="10" width="9.140625" style="20"/>
    <col min="11" max="11" width="6.85546875" style="20" customWidth="1"/>
    <col min="12" max="12" width="7.140625" style="20" customWidth="1"/>
    <col min="13" max="13" width="9.140625" style="20"/>
    <col min="14" max="14" width="6.42578125" style="20" customWidth="1"/>
    <col min="15" max="15" width="6.7109375" style="20" customWidth="1"/>
    <col min="16" max="16" width="8.85546875" style="20" customWidth="1"/>
    <col min="17" max="17" width="6.28515625" style="20" customWidth="1"/>
    <col min="18" max="18" width="6.140625" style="20" customWidth="1"/>
    <col min="19" max="19" width="9" style="20" customWidth="1"/>
    <col min="20" max="20" width="6.7109375" style="20" customWidth="1"/>
    <col min="21" max="21" width="6.28515625" style="20" customWidth="1"/>
    <col min="22" max="22" width="9.42578125" style="20" customWidth="1"/>
    <col min="23" max="23" width="5.85546875" style="20" customWidth="1"/>
    <col min="24" max="24" width="7" style="20" customWidth="1"/>
    <col min="25" max="16384" width="9.140625" style="20"/>
  </cols>
  <sheetData>
    <row r="1" spans="1:24" ht="15.75">
      <c r="R1" s="40" t="s">
        <v>195</v>
      </c>
      <c r="V1" s="41"/>
      <c r="X1" s="41"/>
    </row>
    <row r="2" spans="1:24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0" t="s">
        <v>196</v>
      </c>
      <c r="S2" s="42"/>
      <c r="T2" s="42"/>
      <c r="V2" s="42"/>
      <c r="W2" s="42"/>
      <c r="X2" s="42"/>
    </row>
    <row r="3" spans="1:24" ht="13.5" customHeight="1">
      <c r="A3" s="231" t="s">
        <v>197</v>
      </c>
      <c r="B3" s="231"/>
      <c r="C3" s="205" t="s">
        <v>198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7"/>
    </row>
    <row r="4" spans="1:24" ht="14.25" customHeight="1">
      <c r="A4" s="231"/>
      <c r="B4" s="231"/>
      <c r="C4" s="205" t="s">
        <v>169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7"/>
    </row>
    <row r="5" spans="1:24" ht="39.75" customHeight="1">
      <c r="A5" s="231"/>
      <c r="B5" s="231"/>
      <c r="C5" s="234" t="s">
        <v>199</v>
      </c>
      <c r="D5" s="235"/>
      <c r="E5" s="44"/>
      <c r="F5" s="222" t="s">
        <v>200</v>
      </c>
      <c r="G5" s="223"/>
      <c r="H5" s="223"/>
      <c r="I5" s="224"/>
      <c r="J5" s="222" t="s">
        <v>201</v>
      </c>
      <c r="K5" s="223"/>
      <c r="L5" s="224"/>
      <c r="M5" s="222" t="s">
        <v>202</v>
      </c>
      <c r="N5" s="223"/>
      <c r="O5" s="224"/>
      <c r="P5" s="222" t="s">
        <v>203</v>
      </c>
      <c r="Q5" s="223"/>
      <c r="R5" s="224"/>
      <c r="S5" s="205">
        <v>12</v>
      </c>
      <c r="T5" s="206"/>
      <c r="U5" s="207"/>
      <c r="V5" s="205">
        <v>13</v>
      </c>
      <c r="W5" s="206"/>
      <c r="X5" s="207"/>
    </row>
    <row r="6" spans="1:24" ht="24" customHeight="1">
      <c r="A6" s="231"/>
      <c r="B6" s="231"/>
      <c r="C6" s="219" t="s">
        <v>204</v>
      </c>
      <c r="D6" s="219" t="s">
        <v>205</v>
      </c>
      <c r="E6" s="45"/>
      <c r="F6" s="225" t="s">
        <v>167</v>
      </c>
      <c r="G6" s="227" t="s">
        <v>168</v>
      </c>
      <c r="H6" s="232"/>
      <c r="I6" s="228"/>
      <c r="J6" s="225" t="s">
        <v>175</v>
      </c>
      <c r="K6" s="227" t="s">
        <v>168</v>
      </c>
      <c r="L6" s="228"/>
      <c r="M6" s="225" t="s">
        <v>167</v>
      </c>
      <c r="N6" s="227" t="s">
        <v>168</v>
      </c>
      <c r="O6" s="228"/>
      <c r="P6" s="225" t="s">
        <v>167</v>
      </c>
      <c r="Q6" s="227" t="s">
        <v>168</v>
      </c>
      <c r="R6" s="228"/>
      <c r="S6" s="225" t="s">
        <v>167</v>
      </c>
      <c r="T6" s="227" t="s">
        <v>168</v>
      </c>
      <c r="U6" s="228"/>
      <c r="V6" s="225" t="s">
        <v>175</v>
      </c>
      <c r="W6" s="227" t="s">
        <v>168</v>
      </c>
      <c r="X6" s="228"/>
    </row>
    <row r="7" spans="1:24" ht="11.25" customHeight="1">
      <c r="A7" s="231"/>
      <c r="B7" s="231"/>
      <c r="C7" s="220"/>
      <c r="D7" s="220"/>
      <c r="E7" s="46"/>
      <c r="F7" s="226"/>
      <c r="G7" s="229"/>
      <c r="H7" s="233"/>
      <c r="I7" s="230"/>
      <c r="J7" s="226"/>
      <c r="K7" s="229"/>
      <c r="L7" s="230"/>
      <c r="M7" s="226"/>
      <c r="N7" s="229"/>
      <c r="O7" s="230"/>
      <c r="P7" s="226"/>
      <c r="Q7" s="229"/>
      <c r="R7" s="230"/>
      <c r="S7" s="226"/>
      <c r="T7" s="229"/>
      <c r="U7" s="230"/>
      <c r="V7" s="226"/>
      <c r="W7" s="229"/>
      <c r="X7" s="230"/>
    </row>
    <row r="8" spans="1:24" ht="11.25" customHeight="1">
      <c r="A8" s="231"/>
      <c r="B8" s="231"/>
      <c r="C8" s="220"/>
      <c r="D8" s="220"/>
      <c r="E8" s="46"/>
      <c r="F8" s="226"/>
      <c r="G8" s="229"/>
      <c r="H8" s="233"/>
      <c r="I8" s="230"/>
      <c r="J8" s="226"/>
      <c r="K8" s="229"/>
      <c r="L8" s="230"/>
      <c r="M8" s="226"/>
      <c r="N8" s="229"/>
      <c r="O8" s="230"/>
      <c r="P8" s="226"/>
      <c r="Q8" s="229"/>
      <c r="R8" s="230"/>
      <c r="S8" s="226"/>
      <c r="T8" s="229"/>
      <c r="U8" s="230"/>
      <c r="V8" s="226"/>
      <c r="W8" s="229"/>
      <c r="X8" s="230"/>
    </row>
    <row r="9" spans="1:24" ht="17.25" customHeight="1">
      <c r="A9" s="231"/>
      <c r="B9" s="231"/>
      <c r="C9" s="220"/>
      <c r="D9" s="220"/>
      <c r="E9" s="46"/>
      <c r="F9" s="226"/>
      <c r="G9" s="229"/>
      <c r="H9" s="233"/>
      <c r="I9" s="230"/>
      <c r="J9" s="226"/>
      <c r="K9" s="229"/>
      <c r="L9" s="230"/>
      <c r="M9" s="226"/>
      <c r="N9" s="229"/>
      <c r="O9" s="230"/>
      <c r="P9" s="226"/>
      <c r="Q9" s="229"/>
      <c r="R9" s="230"/>
      <c r="S9" s="226"/>
      <c r="T9" s="229"/>
      <c r="U9" s="230"/>
      <c r="V9" s="226"/>
      <c r="W9" s="229"/>
      <c r="X9" s="230"/>
    </row>
    <row r="10" spans="1:24" ht="28.5" customHeight="1">
      <c r="A10" s="231"/>
      <c r="B10" s="231"/>
      <c r="C10" s="221"/>
      <c r="D10" s="221"/>
      <c r="E10" s="47"/>
      <c r="F10" s="48" t="s">
        <v>183</v>
      </c>
      <c r="G10" s="49" t="s">
        <v>206</v>
      </c>
      <c r="H10" s="49"/>
      <c r="I10" s="50" t="s">
        <v>207</v>
      </c>
      <c r="J10" s="48" t="s">
        <v>183</v>
      </c>
      <c r="K10" s="49" t="s">
        <v>206</v>
      </c>
      <c r="L10" s="50" t="s">
        <v>207</v>
      </c>
      <c r="M10" s="48" t="s">
        <v>183</v>
      </c>
      <c r="N10" s="49" t="s">
        <v>206</v>
      </c>
      <c r="O10" s="50" t="s">
        <v>207</v>
      </c>
      <c r="P10" s="48" t="s">
        <v>183</v>
      </c>
      <c r="Q10" s="49" t="s">
        <v>206</v>
      </c>
      <c r="R10" s="50" t="s">
        <v>207</v>
      </c>
      <c r="S10" s="48" t="s">
        <v>183</v>
      </c>
      <c r="T10" s="49" t="s">
        <v>206</v>
      </c>
      <c r="U10" s="50" t="s">
        <v>207</v>
      </c>
      <c r="V10" s="48" t="s">
        <v>183</v>
      </c>
      <c r="W10" s="49" t="s">
        <v>206</v>
      </c>
      <c r="X10" s="50" t="s">
        <v>207</v>
      </c>
    </row>
    <row r="11" spans="1:24" ht="22.5" customHeight="1">
      <c r="A11" s="51" t="s">
        <v>138</v>
      </c>
      <c r="B11" s="43"/>
      <c r="C11" s="33">
        <v>14.55</v>
      </c>
      <c r="D11" s="43">
        <v>10</v>
      </c>
      <c r="E11" s="43">
        <f>C11*0.1</f>
        <v>1.4550000000000001</v>
      </c>
      <c r="F11" s="52">
        <v>11.65</v>
      </c>
      <c r="G11" s="53">
        <v>2.5</v>
      </c>
      <c r="H11" s="53">
        <f>F11*2.5/100</f>
        <v>0.29125000000000001</v>
      </c>
      <c r="I11" s="54">
        <v>1.5</v>
      </c>
      <c r="J11" s="52">
        <v>12.66</v>
      </c>
      <c r="K11" s="53">
        <v>1.5</v>
      </c>
      <c r="L11" s="54">
        <f>J11*0.2/100</f>
        <v>2.5319999999999999E-2</v>
      </c>
      <c r="M11" s="52">
        <v>11.04</v>
      </c>
      <c r="N11" s="53">
        <f>M11*2/100</f>
        <v>0.2208</v>
      </c>
      <c r="O11" s="54">
        <v>1.5</v>
      </c>
      <c r="P11" s="52">
        <v>8.1999999999999993</v>
      </c>
      <c r="Q11" s="53">
        <v>1.5</v>
      </c>
      <c r="R11" s="54">
        <f>P11*2.5/100</f>
        <v>0.20499999999999999</v>
      </c>
      <c r="S11" s="52"/>
      <c r="T11" s="53"/>
      <c r="U11" s="54"/>
      <c r="V11" s="52"/>
      <c r="W11" s="53"/>
      <c r="X11" s="54"/>
    </row>
    <row r="12" spans="1:24" ht="15">
      <c r="A12" s="51" t="s">
        <v>208</v>
      </c>
      <c r="B12" s="43"/>
      <c r="C12" s="33">
        <v>21.78</v>
      </c>
      <c r="D12" s="43">
        <v>10</v>
      </c>
      <c r="E12" s="43">
        <f t="shared" ref="E12:E26" si="0">C12*0.1</f>
        <v>2.1780000000000004</v>
      </c>
      <c r="F12" s="52">
        <v>17.440000000000001</v>
      </c>
      <c r="G12" s="53">
        <v>2.5</v>
      </c>
      <c r="H12" s="53">
        <f t="shared" ref="H12:H26" si="1">F12*2.5/100</f>
        <v>0.436</v>
      </c>
      <c r="I12" s="54">
        <v>1.5</v>
      </c>
      <c r="J12" s="52">
        <v>18.940000000000001</v>
      </c>
      <c r="K12" s="53">
        <v>1.5</v>
      </c>
      <c r="L12" s="54">
        <f t="shared" ref="L12:L26" si="2">J12*0.2/100</f>
        <v>3.7880000000000004E-2</v>
      </c>
      <c r="M12" s="52">
        <v>16.52</v>
      </c>
      <c r="N12" s="53">
        <f t="shared" ref="N12:N26" si="3">M12*2/100</f>
        <v>0.33039999999999997</v>
      </c>
      <c r="O12" s="54">
        <v>1.5</v>
      </c>
      <c r="P12" s="52">
        <v>12.28</v>
      </c>
      <c r="Q12" s="53">
        <v>1.5</v>
      </c>
      <c r="R12" s="54">
        <f t="shared" ref="R12:R26" si="4">P12*2.5/100</f>
        <v>0.307</v>
      </c>
      <c r="S12" s="52"/>
      <c r="T12" s="53"/>
      <c r="U12" s="54"/>
      <c r="V12" s="52"/>
      <c r="W12" s="53"/>
      <c r="X12" s="54"/>
    </row>
    <row r="13" spans="1:24" ht="15">
      <c r="A13" s="51" t="s">
        <v>209</v>
      </c>
      <c r="B13" s="43"/>
      <c r="C13" s="33">
        <v>11.63</v>
      </c>
      <c r="D13" s="43">
        <v>10</v>
      </c>
      <c r="E13" s="43">
        <f t="shared" si="0"/>
        <v>1.163</v>
      </c>
      <c r="F13" s="52">
        <v>9.31</v>
      </c>
      <c r="G13" s="53">
        <v>2.5</v>
      </c>
      <c r="H13" s="53">
        <f t="shared" si="1"/>
        <v>0.23275000000000001</v>
      </c>
      <c r="I13" s="54">
        <v>1.5</v>
      </c>
      <c r="J13" s="52">
        <v>10.11</v>
      </c>
      <c r="K13" s="53">
        <v>1.5</v>
      </c>
      <c r="L13" s="54">
        <f t="shared" si="2"/>
        <v>2.0219999999999998E-2</v>
      </c>
      <c r="M13" s="52">
        <v>8.82</v>
      </c>
      <c r="N13" s="53">
        <f t="shared" si="3"/>
        <v>0.1764</v>
      </c>
      <c r="O13" s="54">
        <v>1.5</v>
      </c>
      <c r="P13" s="52">
        <v>6.56</v>
      </c>
      <c r="Q13" s="53">
        <v>1.5</v>
      </c>
      <c r="R13" s="54">
        <f t="shared" si="4"/>
        <v>0.16399999999999998</v>
      </c>
      <c r="S13" s="52"/>
      <c r="T13" s="53"/>
      <c r="U13" s="54"/>
      <c r="V13" s="52"/>
      <c r="W13" s="53"/>
      <c r="X13" s="54"/>
    </row>
    <row r="14" spans="1:24" ht="20.25" customHeight="1">
      <c r="A14" s="51" t="s">
        <v>140</v>
      </c>
      <c r="B14" s="43"/>
      <c r="C14" s="33">
        <v>20.73</v>
      </c>
      <c r="D14" s="43">
        <v>10</v>
      </c>
      <c r="E14" s="43">
        <f t="shared" si="0"/>
        <v>2.073</v>
      </c>
      <c r="F14" s="52">
        <v>16.600000000000001</v>
      </c>
      <c r="G14" s="53">
        <v>2.5</v>
      </c>
      <c r="H14" s="53">
        <f t="shared" si="1"/>
        <v>0.41499999999999998</v>
      </c>
      <c r="I14" s="54">
        <v>1.5</v>
      </c>
      <c r="J14" s="52">
        <v>18.03</v>
      </c>
      <c r="K14" s="53">
        <v>1.5</v>
      </c>
      <c r="L14" s="54">
        <f t="shared" si="2"/>
        <v>3.6060000000000002E-2</v>
      </c>
      <c r="M14" s="52">
        <v>15.73</v>
      </c>
      <c r="N14" s="53">
        <f t="shared" si="3"/>
        <v>0.31459999999999999</v>
      </c>
      <c r="O14" s="54">
        <v>1.5</v>
      </c>
      <c r="P14" s="52">
        <v>11.69</v>
      </c>
      <c r="Q14" s="53">
        <v>1.5</v>
      </c>
      <c r="R14" s="54">
        <f t="shared" si="4"/>
        <v>0.29224999999999995</v>
      </c>
      <c r="S14" s="52"/>
      <c r="T14" s="53"/>
      <c r="U14" s="54"/>
      <c r="V14" s="52"/>
      <c r="W14" s="53"/>
      <c r="X14" s="54"/>
    </row>
    <row r="15" spans="1:24" ht="21" customHeight="1">
      <c r="A15" s="51" t="s">
        <v>210</v>
      </c>
      <c r="B15" s="43"/>
      <c r="C15" s="33">
        <v>13.16</v>
      </c>
      <c r="D15" s="43">
        <v>10</v>
      </c>
      <c r="E15" s="43">
        <f t="shared" si="0"/>
        <v>1.3160000000000001</v>
      </c>
      <c r="F15" s="52">
        <v>10.53</v>
      </c>
      <c r="G15" s="53">
        <v>2.5</v>
      </c>
      <c r="H15" s="53">
        <f t="shared" si="1"/>
        <v>0.26324999999999998</v>
      </c>
      <c r="I15" s="54">
        <v>1.5</v>
      </c>
      <c r="J15" s="52">
        <v>11.45</v>
      </c>
      <c r="K15" s="53">
        <v>1.5</v>
      </c>
      <c r="L15" s="54">
        <f t="shared" si="2"/>
        <v>2.29E-2</v>
      </c>
      <c r="M15" s="52">
        <v>9.98</v>
      </c>
      <c r="N15" s="53">
        <f t="shared" si="3"/>
        <v>0.1996</v>
      </c>
      <c r="O15" s="54">
        <v>1.5</v>
      </c>
      <c r="P15" s="52">
        <v>7.42</v>
      </c>
      <c r="Q15" s="53">
        <v>1.5</v>
      </c>
      <c r="R15" s="54">
        <f t="shared" si="4"/>
        <v>0.1855</v>
      </c>
      <c r="S15" s="52"/>
      <c r="T15" s="53"/>
      <c r="U15" s="54"/>
      <c r="V15" s="52"/>
      <c r="W15" s="53"/>
      <c r="X15" s="54"/>
    </row>
    <row r="16" spans="1:24" ht="18" customHeight="1">
      <c r="A16" s="51" t="s">
        <v>187</v>
      </c>
      <c r="B16" s="43"/>
      <c r="C16" s="33">
        <v>18.899999999999999</v>
      </c>
      <c r="D16" s="43">
        <v>10</v>
      </c>
      <c r="E16" s="43">
        <f t="shared" si="0"/>
        <v>1.89</v>
      </c>
      <c r="F16" s="52">
        <v>15.13</v>
      </c>
      <c r="G16" s="53">
        <v>2.5</v>
      </c>
      <c r="H16" s="53">
        <f t="shared" si="1"/>
        <v>0.37825000000000003</v>
      </c>
      <c r="I16" s="54">
        <v>1.5</v>
      </c>
      <c r="J16" s="52">
        <v>16.440000000000001</v>
      </c>
      <c r="K16" s="53">
        <v>1.5</v>
      </c>
      <c r="L16" s="54">
        <f t="shared" si="2"/>
        <v>3.288E-2</v>
      </c>
      <c r="M16" s="52">
        <v>16.440000000000001</v>
      </c>
      <c r="N16" s="53">
        <f t="shared" si="3"/>
        <v>0.32880000000000004</v>
      </c>
      <c r="O16" s="54">
        <v>1.5</v>
      </c>
      <c r="P16" s="52">
        <v>10.66</v>
      </c>
      <c r="Q16" s="53">
        <v>1.5</v>
      </c>
      <c r="R16" s="54">
        <f t="shared" si="4"/>
        <v>0.26649999999999996</v>
      </c>
      <c r="S16" s="52"/>
      <c r="T16" s="53"/>
      <c r="U16" s="54"/>
      <c r="V16" s="52"/>
      <c r="W16" s="53"/>
      <c r="X16" s="54"/>
    </row>
    <row r="17" spans="1:24" ht="15">
      <c r="A17" s="51" t="s">
        <v>211</v>
      </c>
      <c r="B17" s="43"/>
      <c r="C17" s="33">
        <v>10.33</v>
      </c>
      <c r="D17" s="43">
        <v>10</v>
      </c>
      <c r="E17" s="43">
        <f t="shared" si="0"/>
        <v>1.0330000000000001</v>
      </c>
      <c r="F17" s="52">
        <v>8.27</v>
      </c>
      <c r="G17" s="53">
        <v>2.5</v>
      </c>
      <c r="H17" s="53">
        <f t="shared" si="1"/>
        <v>0.20674999999999996</v>
      </c>
      <c r="I17" s="54">
        <v>1.5</v>
      </c>
      <c r="J17" s="52">
        <v>8.98</v>
      </c>
      <c r="K17" s="53">
        <v>1.5</v>
      </c>
      <c r="L17" s="54">
        <f t="shared" si="2"/>
        <v>1.7960000000000004E-2</v>
      </c>
      <c r="M17" s="52">
        <v>7.84</v>
      </c>
      <c r="N17" s="53">
        <f t="shared" si="3"/>
        <v>0.15679999999999999</v>
      </c>
      <c r="O17" s="54">
        <v>1.5</v>
      </c>
      <c r="P17" s="52">
        <v>5.82</v>
      </c>
      <c r="Q17" s="53">
        <v>1.5</v>
      </c>
      <c r="R17" s="54">
        <f t="shared" si="4"/>
        <v>0.14550000000000002</v>
      </c>
      <c r="S17" s="52"/>
      <c r="T17" s="53"/>
      <c r="U17" s="54"/>
      <c r="V17" s="52"/>
      <c r="W17" s="53"/>
      <c r="X17" s="54"/>
    </row>
    <row r="18" spans="1:24" ht="21.75" customHeight="1">
      <c r="A18" s="51" t="s">
        <v>189</v>
      </c>
      <c r="B18" s="43"/>
      <c r="C18" s="33">
        <v>17.91</v>
      </c>
      <c r="D18" s="43">
        <v>10</v>
      </c>
      <c r="E18" s="43">
        <f t="shared" si="0"/>
        <v>1.7910000000000001</v>
      </c>
      <c r="F18" s="52">
        <v>14.33</v>
      </c>
      <c r="G18" s="53">
        <v>2.5</v>
      </c>
      <c r="H18" s="53">
        <f t="shared" si="1"/>
        <v>0.35825000000000001</v>
      </c>
      <c r="I18" s="54">
        <v>1.5</v>
      </c>
      <c r="J18" s="52">
        <v>15.57</v>
      </c>
      <c r="K18" s="53">
        <v>1.5</v>
      </c>
      <c r="L18" s="54">
        <f t="shared" si="2"/>
        <v>3.1140000000000004E-2</v>
      </c>
      <c r="M18" s="52">
        <v>15.57</v>
      </c>
      <c r="N18" s="53">
        <f t="shared" si="3"/>
        <v>0.31140000000000001</v>
      </c>
      <c r="O18" s="54">
        <v>1.5</v>
      </c>
      <c r="P18" s="52">
        <v>10.1</v>
      </c>
      <c r="Q18" s="53">
        <v>1.5</v>
      </c>
      <c r="R18" s="54">
        <f t="shared" si="4"/>
        <v>0.2525</v>
      </c>
      <c r="S18" s="52"/>
      <c r="T18" s="53"/>
      <c r="U18" s="54"/>
      <c r="V18" s="52"/>
      <c r="W18" s="53"/>
      <c r="X18" s="54"/>
    </row>
    <row r="19" spans="1:24" ht="15">
      <c r="A19" s="51" t="s">
        <v>144</v>
      </c>
      <c r="B19" s="43"/>
      <c r="C19" s="33">
        <v>14.36</v>
      </c>
      <c r="D19" s="43">
        <v>10</v>
      </c>
      <c r="E19" s="43">
        <f t="shared" si="0"/>
        <v>1.4359999999999999</v>
      </c>
      <c r="F19" s="52">
        <v>11.5</v>
      </c>
      <c r="G19" s="53">
        <v>2.5</v>
      </c>
      <c r="H19" s="53">
        <f t="shared" si="1"/>
        <v>0.28749999999999998</v>
      </c>
      <c r="I19" s="54">
        <v>1.5</v>
      </c>
      <c r="J19" s="52">
        <v>12.49</v>
      </c>
      <c r="K19" s="53">
        <v>1.5</v>
      </c>
      <c r="L19" s="54">
        <f t="shared" si="2"/>
        <v>2.4980000000000002E-2</v>
      </c>
      <c r="M19" s="52">
        <v>10.09</v>
      </c>
      <c r="N19" s="53">
        <f t="shared" si="3"/>
        <v>0.20180000000000001</v>
      </c>
      <c r="O19" s="54">
        <v>1.5</v>
      </c>
      <c r="P19" s="52">
        <v>8.01</v>
      </c>
      <c r="Q19" s="53">
        <v>1.5</v>
      </c>
      <c r="R19" s="54">
        <f t="shared" si="4"/>
        <v>0.20024999999999998</v>
      </c>
      <c r="S19" s="52"/>
      <c r="T19" s="53"/>
      <c r="U19" s="54"/>
      <c r="V19" s="52"/>
      <c r="W19" s="53"/>
      <c r="X19" s="54"/>
    </row>
    <row r="20" spans="1:24" ht="21" customHeight="1">
      <c r="A20" s="51" t="s">
        <v>145</v>
      </c>
      <c r="B20" s="43"/>
      <c r="C20" s="33">
        <v>37.369999999999997</v>
      </c>
      <c r="D20" s="43">
        <v>10</v>
      </c>
      <c r="E20" s="43">
        <f t="shared" si="0"/>
        <v>3.7370000000000001</v>
      </c>
      <c r="F20" s="52">
        <v>29.92</v>
      </c>
      <c r="G20" s="53">
        <v>2.5</v>
      </c>
      <c r="H20" s="53">
        <f t="shared" si="1"/>
        <v>0.74800000000000011</v>
      </c>
      <c r="I20" s="54">
        <v>1.5</v>
      </c>
      <c r="J20" s="52">
        <v>32.5</v>
      </c>
      <c r="K20" s="53">
        <v>1.5</v>
      </c>
      <c r="L20" s="54">
        <f t="shared" si="2"/>
        <v>6.5000000000000002E-2</v>
      </c>
      <c r="M20" s="52">
        <v>28.35</v>
      </c>
      <c r="N20" s="53">
        <f t="shared" si="3"/>
        <v>0.56700000000000006</v>
      </c>
      <c r="O20" s="54">
        <v>1.5</v>
      </c>
      <c r="P20" s="52">
        <v>21.07</v>
      </c>
      <c r="Q20" s="53">
        <v>1.5</v>
      </c>
      <c r="R20" s="54">
        <f t="shared" si="4"/>
        <v>0.52674999999999994</v>
      </c>
      <c r="S20" s="52"/>
      <c r="T20" s="53"/>
      <c r="U20" s="54"/>
      <c r="V20" s="52"/>
      <c r="W20" s="53"/>
      <c r="X20" s="54"/>
    </row>
    <row r="21" spans="1:24" ht="15">
      <c r="A21" s="51" t="s">
        <v>146</v>
      </c>
      <c r="B21" s="43"/>
      <c r="C21" s="33">
        <v>16.07</v>
      </c>
      <c r="D21" s="43">
        <v>10</v>
      </c>
      <c r="E21" s="43">
        <f t="shared" si="0"/>
        <v>1.6070000000000002</v>
      </c>
      <c r="F21" s="52">
        <v>12.86</v>
      </c>
      <c r="G21" s="53">
        <v>2.5</v>
      </c>
      <c r="H21" s="53">
        <f t="shared" si="1"/>
        <v>0.32150000000000001</v>
      </c>
      <c r="I21" s="54">
        <v>1.5</v>
      </c>
      <c r="J21" s="52">
        <v>13.98</v>
      </c>
      <c r="K21" s="53">
        <v>1.5</v>
      </c>
      <c r="L21" s="54">
        <f t="shared" si="2"/>
        <v>2.7960000000000002E-2</v>
      </c>
      <c r="M21" s="52">
        <v>12.19</v>
      </c>
      <c r="N21" s="53">
        <f t="shared" si="3"/>
        <v>0.24379999999999999</v>
      </c>
      <c r="O21" s="54">
        <v>1.5</v>
      </c>
      <c r="P21" s="52">
        <v>9.06</v>
      </c>
      <c r="Q21" s="53">
        <v>1.5</v>
      </c>
      <c r="R21" s="54">
        <f t="shared" si="4"/>
        <v>0.22650000000000003</v>
      </c>
      <c r="S21" s="52"/>
      <c r="T21" s="53"/>
      <c r="U21" s="54"/>
      <c r="V21" s="52"/>
      <c r="W21" s="53"/>
      <c r="X21" s="54"/>
    </row>
    <row r="22" spans="1:24" ht="18.75" customHeight="1">
      <c r="A22" s="51" t="s">
        <v>212</v>
      </c>
      <c r="B22" s="43"/>
      <c r="C22" s="33">
        <v>19.96</v>
      </c>
      <c r="D22" s="43">
        <v>10</v>
      </c>
      <c r="E22" s="43">
        <f t="shared" si="0"/>
        <v>1.9960000000000002</v>
      </c>
      <c r="F22" s="52">
        <v>15.98</v>
      </c>
      <c r="G22" s="53">
        <v>2.5</v>
      </c>
      <c r="H22" s="53">
        <f t="shared" si="1"/>
        <v>0.39950000000000002</v>
      </c>
      <c r="I22" s="54">
        <v>1.5</v>
      </c>
      <c r="J22" s="52">
        <v>17.36</v>
      </c>
      <c r="K22" s="53">
        <v>1.5</v>
      </c>
      <c r="L22" s="54">
        <f t="shared" si="2"/>
        <v>3.4720000000000001E-2</v>
      </c>
      <c r="M22" s="52">
        <v>15.14</v>
      </c>
      <c r="N22" s="53">
        <f t="shared" si="3"/>
        <v>0.30280000000000001</v>
      </c>
      <c r="O22" s="54">
        <v>1.5</v>
      </c>
      <c r="P22" s="52">
        <v>11.25</v>
      </c>
      <c r="Q22" s="53">
        <v>1.5</v>
      </c>
      <c r="R22" s="54">
        <f t="shared" si="4"/>
        <v>0.28125</v>
      </c>
      <c r="S22" s="52"/>
      <c r="T22" s="53"/>
      <c r="U22" s="54"/>
      <c r="V22" s="52"/>
      <c r="W22" s="53"/>
      <c r="X22" s="54"/>
    </row>
    <row r="23" spans="1:24" ht="15">
      <c r="A23" s="51" t="s">
        <v>213</v>
      </c>
      <c r="B23" s="43"/>
      <c r="C23" s="33">
        <v>10.199999999999999</v>
      </c>
      <c r="D23" s="43">
        <v>10</v>
      </c>
      <c r="E23" s="43">
        <f t="shared" si="0"/>
        <v>1.02</v>
      </c>
      <c r="F23" s="52">
        <v>8.17</v>
      </c>
      <c r="G23" s="53">
        <v>2.5</v>
      </c>
      <c r="H23" s="53">
        <f t="shared" si="1"/>
        <v>0.20425000000000001</v>
      </c>
      <c r="I23" s="54">
        <v>1.5</v>
      </c>
      <c r="J23" s="52">
        <v>8.8699999999999992</v>
      </c>
      <c r="K23" s="53">
        <v>1.5</v>
      </c>
      <c r="L23" s="54">
        <f t="shared" si="2"/>
        <v>1.7739999999999999E-2</v>
      </c>
      <c r="M23" s="52">
        <v>7.74</v>
      </c>
      <c r="N23" s="53">
        <f t="shared" si="3"/>
        <v>0.15479999999999999</v>
      </c>
      <c r="O23" s="54">
        <v>1.5</v>
      </c>
      <c r="P23" s="52">
        <v>5.75</v>
      </c>
      <c r="Q23" s="53">
        <v>1.5</v>
      </c>
      <c r="R23" s="54">
        <f t="shared" si="4"/>
        <v>0.14374999999999999</v>
      </c>
      <c r="S23" s="52"/>
      <c r="T23" s="53"/>
      <c r="U23" s="54"/>
      <c r="V23" s="52"/>
      <c r="W23" s="53"/>
      <c r="X23" s="54"/>
    </row>
    <row r="24" spans="1:24" ht="20.25" customHeight="1">
      <c r="A24" s="51" t="s">
        <v>214</v>
      </c>
      <c r="B24" s="43"/>
      <c r="C24" s="33">
        <v>15.42</v>
      </c>
      <c r="D24" s="43">
        <v>10</v>
      </c>
      <c r="E24" s="43">
        <f t="shared" si="0"/>
        <v>1.542</v>
      </c>
      <c r="F24" s="52">
        <v>12.35</v>
      </c>
      <c r="G24" s="53">
        <v>2.5</v>
      </c>
      <c r="H24" s="53">
        <f t="shared" si="1"/>
        <v>0.30875000000000002</v>
      </c>
      <c r="I24" s="54">
        <v>1.5</v>
      </c>
      <c r="J24" s="52">
        <v>13.41</v>
      </c>
      <c r="K24" s="53">
        <v>1.5</v>
      </c>
      <c r="L24" s="54">
        <f t="shared" si="2"/>
        <v>2.6820000000000004E-2</v>
      </c>
      <c r="M24" s="52">
        <v>11.7</v>
      </c>
      <c r="N24" s="53">
        <f t="shared" si="3"/>
        <v>0.23399999999999999</v>
      </c>
      <c r="O24" s="54">
        <v>1.5</v>
      </c>
      <c r="P24" s="52">
        <v>8.69</v>
      </c>
      <c r="Q24" s="53">
        <v>1.5</v>
      </c>
      <c r="R24" s="54">
        <f t="shared" si="4"/>
        <v>0.21724999999999997</v>
      </c>
      <c r="S24" s="52"/>
      <c r="T24" s="53"/>
      <c r="U24" s="54"/>
      <c r="V24" s="52"/>
      <c r="W24" s="53"/>
      <c r="X24" s="54"/>
    </row>
    <row r="25" spans="1:24" ht="15">
      <c r="A25" s="51" t="s">
        <v>193</v>
      </c>
      <c r="B25" s="43"/>
      <c r="C25" s="33">
        <v>15.4</v>
      </c>
      <c r="D25" s="43">
        <v>10</v>
      </c>
      <c r="E25" s="43">
        <f t="shared" si="0"/>
        <v>1.54</v>
      </c>
      <c r="F25" s="52">
        <v>12.36</v>
      </c>
      <c r="G25" s="53">
        <v>2.5</v>
      </c>
      <c r="H25" s="53">
        <f t="shared" si="1"/>
        <v>0.309</v>
      </c>
      <c r="I25" s="54">
        <v>1.5</v>
      </c>
      <c r="J25" s="52">
        <v>13.4</v>
      </c>
      <c r="K25" s="53">
        <v>1.5</v>
      </c>
      <c r="L25" s="54">
        <f t="shared" si="2"/>
        <v>2.6800000000000001E-2</v>
      </c>
      <c r="M25" s="52">
        <v>11.7</v>
      </c>
      <c r="N25" s="53">
        <f t="shared" si="3"/>
        <v>0.23399999999999999</v>
      </c>
      <c r="O25" s="54">
        <v>1.5</v>
      </c>
      <c r="P25" s="52">
        <v>8.68</v>
      </c>
      <c r="Q25" s="53">
        <v>1.5</v>
      </c>
      <c r="R25" s="54">
        <f t="shared" si="4"/>
        <v>0.217</v>
      </c>
      <c r="S25" s="52"/>
      <c r="T25" s="53"/>
      <c r="U25" s="54"/>
      <c r="V25" s="52"/>
      <c r="W25" s="53"/>
      <c r="X25" s="54"/>
    </row>
    <row r="26" spans="1:24" ht="15">
      <c r="A26" s="51" t="s">
        <v>215</v>
      </c>
      <c r="B26" s="43"/>
      <c r="C26" s="33">
        <v>8.41</v>
      </c>
      <c r="D26" s="43">
        <v>10</v>
      </c>
      <c r="E26" s="43">
        <f t="shared" si="0"/>
        <v>0.84100000000000008</v>
      </c>
      <c r="F26" s="52">
        <v>6.73</v>
      </c>
      <c r="G26" s="53">
        <v>2.5</v>
      </c>
      <c r="H26" s="53">
        <f t="shared" si="1"/>
        <v>0.16825000000000004</v>
      </c>
      <c r="I26" s="54">
        <v>1.5</v>
      </c>
      <c r="J26" s="52">
        <v>7.31</v>
      </c>
      <c r="K26" s="53">
        <v>1.5</v>
      </c>
      <c r="L26" s="54">
        <f t="shared" si="2"/>
        <v>1.4619999999999999E-2</v>
      </c>
      <c r="M26" s="52">
        <v>6.38</v>
      </c>
      <c r="N26" s="53">
        <f t="shared" si="3"/>
        <v>0.12759999999999999</v>
      </c>
      <c r="O26" s="54">
        <v>1.5</v>
      </c>
      <c r="P26" s="52">
        <v>4.74</v>
      </c>
      <c r="Q26" s="53">
        <v>1.5</v>
      </c>
      <c r="R26" s="54">
        <f t="shared" si="4"/>
        <v>0.11850000000000001</v>
      </c>
      <c r="S26" s="52"/>
      <c r="T26" s="53"/>
      <c r="U26" s="54"/>
      <c r="V26" s="52"/>
      <c r="W26" s="53"/>
      <c r="X26" s="54"/>
    </row>
    <row r="27" spans="1:24" ht="15">
      <c r="A27" s="42"/>
      <c r="B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ht="15">
      <c r="A28" s="42"/>
      <c r="B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15">
      <c r="A29" s="42"/>
      <c r="B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</sheetData>
  <mergeCells count="24">
    <mergeCell ref="A3:B10"/>
    <mergeCell ref="J6:J9"/>
    <mergeCell ref="K6:L9"/>
    <mergeCell ref="M6:M9"/>
    <mergeCell ref="J5:L5"/>
    <mergeCell ref="M5:O5"/>
    <mergeCell ref="C3:X3"/>
    <mergeCell ref="W6:X9"/>
    <mergeCell ref="F5:I5"/>
    <mergeCell ref="G6:I9"/>
    <mergeCell ref="C4:X4"/>
    <mergeCell ref="C5:D5"/>
    <mergeCell ref="C6:C10"/>
    <mergeCell ref="D6:D10"/>
    <mergeCell ref="V5:X5"/>
    <mergeCell ref="P5:R5"/>
    <mergeCell ref="S5:U5"/>
    <mergeCell ref="F6:F9"/>
    <mergeCell ref="T6:U9"/>
    <mergeCell ref="V6:V9"/>
    <mergeCell ref="N6:O9"/>
    <mergeCell ref="P6:P9"/>
    <mergeCell ref="Q6:R9"/>
    <mergeCell ref="S6:S9"/>
  </mergeCells>
  <phoneticPr fontId="6" type="noConversion"/>
  <pageMargins left="0.31496062992125984" right="0" top="0.19685039370078741" bottom="0.11811023622047245" header="0.23622047244094491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3"/>
  <sheetViews>
    <sheetView topLeftCell="M1" workbookViewId="0">
      <selection activeCell="AE6" sqref="AE6:AE21"/>
    </sheetView>
  </sheetViews>
  <sheetFormatPr defaultRowHeight="12.75"/>
  <cols>
    <col min="1" max="1" width="5.140625" style="73" customWidth="1"/>
    <col min="2" max="2" width="21.28515625" style="73" customWidth="1"/>
    <col min="3" max="3" width="9.28515625" style="73" customWidth="1"/>
    <col min="4" max="4" width="7" style="73" customWidth="1"/>
    <col min="5" max="5" width="8.7109375" style="73" customWidth="1"/>
    <col min="6" max="6" width="6" style="73" customWidth="1"/>
    <col min="7" max="7" width="9.42578125" style="73" customWidth="1"/>
    <col min="8" max="8" width="8.28515625" style="73" customWidth="1"/>
    <col min="9" max="9" width="8.5703125" style="73" customWidth="1"/>
    <col min="10" max="10" width="9" style="73" customWidth="1"/>
    <col min="11" max="12" width="9.7109375" style="73" customWidth="1"/>
    <col min="13" max="13" width="8.85546875" style="73" customWidth="1"/>
    <col min="14" max="14" width="7.28515625" style="73" customWidth="1"/>
    <col min="15" max="16" width="9.7109375" style="73" customWidth="1"/>
    <col min="17" max="17" width="9.140625" style="73"/>
    <col min="18" max="18" width="8.28515625" style="73" customWidth="1"/>
    <col min="19" max="19" width="8.85546875" style="73" customWidth="1"/>
    <col min="20" max="20" width="7.7109375" style="73" customWidth="1"/>
    <col min="21" max="21" width="5.85546875" style="73" customWidth="1"/>
    <col min="22" max="23" width="8.85546875" style="73" customWidth="1"/>
    <col min="24" max="24" width="8.7109375" style="73" customWidth="1"/>
    <col min="25" max="25" width="7.28515625" style="73" customWidth="1"/>
    <col min="26" max="26" width="9.5703125" style="73" customWidth="1"/>
    <col min="27" max="27" width="8.140625" style="73" customWidth="1"/>
    <col min="28" max="28" width="8.5703125" style="73" customWidth="1"/>
    <col min="29" max="29" width="7.7109375" style="73" customWidth="1"/>
    <col min="30" max="30" width="9.28515625" style="73" customWidth="1"/>
    <col min="31" max="31" width="6.140625" style="73" customWidth="1"/>
    <col min="32" max="16384" width="9.140625" style="57"/>
  </cols>
  <sheetData>
    <row r="1" spans="1:31" ht="12.75" customHeight="1">
      <c r="A1" s="55"/>
      <c r="B1" s="55"/>
      <c r="C1" s="236" t="s">
        <v>216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56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ht="12" customHeight="1">
      <c r="A2" s="240" t="s">
        <v>217</v>
      </c>
      <c r="B2" s="240" t="s">
        <v>218</v>
      </c>
      <c r="C2" s="240" t="s">
        <v>219</v>
      </c>
      <c r="D2" s="240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58"/>
    </row>
    <row r="3" spans="1:31">
      <c r="A3" s="241"/>
      <c r="B3" s="241"/>
      <c r="C3" s="237" t="s">
        <v>220</v>
      </c>
      <c r="D3" s="238"/>
      <c r="E3" s="237" t="s">
        <v>221</v>
      </c>
      <c r="F3" s="238"/>
      <c r="G3" s="237" t="s">
        <v>222</v>
      </c>
      <c r="H3" s="238"/>
      <c r="I3" s="237" t="s">
        <v>223</v>
      </c>
      <c r="J3" s="238"/>
      <c r="K3" s="237" t="s">
        <v>224</v>
      </c>
      <c r="L3" s="238"/>
      <c r="M3" s="237" t="s">
        <v>225</v>
      </c>
      <c r="N3" s="238"/>
      <c r="O3" s="237" t="s">
        <v>226</v>
      </c>
      <c r="P3" s="238"/>
      <c r="Q3" s="237" t="s">
        <v>227</v>
      </c>
      <c r="R3" s="238"/>
      <c r="S3" s="237" t="s">
        <v>228</v>
      </c>
      <c r="T3" s="238"/>
      <c r="U3" s="60" t="s">
        <v>229</v>
      </c>
      <c r="V3" s="237" t="s">
        <v>230</v>
      </c>
      <c r="W3" s="238"/>
      <c r="X3" s="237" t="s">
        <v>231</v>
      </c>
      <c r="Y3" s="238"/>
      <c r="Z3" s="237" t="s">
        <v>232</v>
      </c>
      <c r="AA3" s="238"/>
      <c r="AB3" s="237" t="s">
        <v>233</v>
      </c>
      <c r="AC3" s="238"/>
      <c r="AD3" s="237" t="s">
        <v>234</v>
      </c>
      <c r="AE3" s="238"/>
    </row>
    <row r="4" spans="1:31" ht="25.5">
      <c r="A4" s="59"/>
      <c r="B4" s="59"/>
      <c r="C4" s="62" t="s">
        <v>235</v>
      </c>
      <c r="D4" s="62" t="s">
        <v>236</v>
      </c>
      <c r="E4" s="62" t="s">
        <v>235</v>
      </c>
      <c r="F4" s="62" t="s">
        <v>236</v>
      </c>
      <c r="G4" s="62" t="s">
        <v>235</v>
      </c>
      <c r="H4" s="62" t="s">
        <v>236</v>
      </c>
      <c r="I4" s="62" t="s">
        <v>235</v>
      </c>
      <c r="J4" s="62" t="s">
        <v>236</v>
      </c>
      <c r="K4" s="62" t="s">
        <v>235</v>
      </c>
      <c r="L4" s="62" t="s">
        <v>236</v>
      </c>
      <c r="M4" s="62" t="s">
        <v>235</v>
      </c>
      <c r="N4" s="62" t="s">
        <v>236</v>
      </c>
      <c r="O4" s="62" t="s">
        <v>235</v>
      </c>
      <c r="P4" s="62" t="s">
        <v>236</v>
      </c>
      <c r="Q4" s="62" t="s">
        <v>235</v>
      </c>
      <c r="R4" s="62" t="s">
        <v>236</v>
      </c>
      <c r="S4" s="62" t="s">
        <v>235</v>
      </c>
      <c r="T4" s="62" t="s">
        <v>236</v>
      </c>
      <c r="U4" s="62"/>
      <c r="V4" s="62" t="s">
        <v>235</v>
      </c>
      <c r="W4" s="62" t="s">
        <v>236</v>
      </c>
      <c r="X4" s="62" t="s">
        <v>235</v>
      </c>
      <c r="Y4" s="62" t="s">
        <v>236</v>
      </c>
      <c r="Z4" s="62" t="s">
        <v>235</v>
      </c>
      <c r="AA4" s="62" t="s">
        <v>236</v>
      </c>
      <c r="AB4" s="62" t="s">
        <v>235</v>
      </c>
      <c r="AC4" s="62" t="s">
        <v>236</v>
      </c>
      <c r="AD4" s="62" t="s">
        <v>235</v>
      </c>
      <c r="AE4" s="62" t="s">
        <v>236</v>
      </c>
    </row>
    <row r="5" spans="1:31">
      <c r="A5" s="63" t="s">
        <v>220</v>
      </c>
      <c r="B5" s="63" t="s">
        <v>221</v>
      </c>
      <c r="C5" s="63" t="s">
        <v>223</v>
      </c>
      <c r="D5" s="63"/>
      <c r="E5" s="63" t="s">
        <v>224</v>
      </c>
      <c r="F5" s="63"/>
      <c r="G5" s="63" t="s">
        <v>225</v>
      </c>
      <c r="H5" s="63"/>
      <c r="I5" s="63" t="s">
        <v>226</v>
      </c>
      <c r="J5" s="63"/>
      <c r="K5" s="63" t="s">
        <v>227</v>
      </c>
      <c r="L5" s="63"/>
      <c r="M5" s="63" t="s">
        <v>228</v>
      </c>
      <c r="N5" s="63"/>
      <c r="O5" s="63" t="s">
        <v>229</v>
      </c>
      <c r="P5" s="63"/>
      <c r="Q5" s="63" t="s">
        <v>230</v>
      </c>
      <c r="R5" s="63"/>
      <c r="S5" s="63" t="s">
        <v>231</v>
      </c>
      <c r="T5" s="63"/>
      <c r="U5" s="63" t="s">
        <v>232</v>
      </c>
      <c r="V5" s="63" t="s">
        <v>233</v>
      </c>
      <c r="W5" s="63"/>
      <c r="X5" s="63" t="s">
        <v>234</v>
      </c>
      <c r="Y5" s="63"/>
      <c r="Z5" s="63" t="s">
        <v>237</v>
      </c>
      <c r="AA5" s="63"/>
      <c r="AB5" s="63" t="s">
        <v>238</v>
      </c>
      <c r="AC5" s="63"/>
      <c r="AD5" s="63" t="s">
        <v>239</v>
      </c>
      <c r="AE5" s="63"/>
    </row>
    <row r="6" spans="1:31">
      <c r="A6" s="64" t="s">
        <v>242</v>
      </c>
      <c r="B6" s="65" t="s">
        <v>243</v>
      </c>
      <c r="C6" s="66">
        <v>1378.82</v>
      </c>
      <c r="D6" s="66">
        <f>C6*0.3/100</f>
        <v>4.1364599999999996</v>
      </c>
      <c r="E6" s="74">
        <v>66.290000000000006</v>
      </c>
      <c r="F6" s="66">
        <f>E6*0.3/100</f>
        <v>0.19886999999999999</v>
      </c>
      <c r="G6" s="66">
        <v>646.85</v>
      </c>
      <c r="H6" s="66">
        <f>G6*1.5/100</f>
        <v>9.7027500000000018</v>
      </c>
      <c r="I6" s="66">
        <v>89.33</v>
      </c>
      <c r="J6" s="66">
        <f t="shared" ref="J6:J21" si="0">I6*1.5</f>
        <v>133.995</v>
      </c>
      <c r="K6" s="66">
        <v>793.82</v>
      </c>
      <c r="L6" s="66">
        <f>K6*1.5/100</f>
        <v>11.907299999999999</v>
      </c>
      <c r="M6" s="66">
        <v>144.33000000000001</v>
      </c>
      <c r="N6" s="66">
        <f t="shared" ref="N6:N21" si="1">M6*1.5</f>
        <v>216.495</v>
      </c>
      <c r="O6" s="66">
        <v>807.88</v>
      </c>
      <c r="P6" s="66">
        <f>O6*1.5/100</f>
        <v>12.1182</v>
      </c>
      <c r="Q6" s="66">
        <v>156.83000000000001</v>
      </c>
      <c r="R6" s="66">
        <f>Q6*0.3/100</f>
        <v>0.47049000000000002</v>
      </c>
      <c r="S6" s="66">
        <v>205.57</v>
      </c>
      <c r="T6" s="66">
        <f>S6*1.5/100</f>
        <v>3.0835500000000002</v>
      </c>
      <c r="U6" s="66" t="s">
        <v>241</v>
      </c>
      <c r="V6" s="66">
        <v>1253.19</v>
      </c>
      <c r="W6" s="66">
        <f t="shared" ref="W6:W21" si="2">V6*1.5</f>
        <v>1879.7850000000001</v>
      </c>
      <c r="X6" s="66">
        <v>30.19</v>
      </c>
      <c r="Y6" s="66">
        <f>X6*1.5/100</f>
        <v>0.45285000000000003</v>
      </c>
      <c r="Z6" s="66">
        <v>204.01</v>
      </c>
      <c r="AA6" s="66">
        <f>Z6*1.5/100</f>
        <v>3.0601499999999997</v>
      </c>
      <c r="AB6" s="67">
        <v>0.2</v>
      </c>
      <c r="AC6" s="98">
        <f>AB6*20/100</f>
        <v>0.04</v>
      </c>
      <c r="AD6" s="67">
        <v>0.84</v>
      </c>
      <c r="AE6" s="67">
        <f>AD6*25/100</f>
        <v>0.21</v>
      </c>
    </row>
    <row r="7" spans="1:31">
      <c r="A7" s="64" t="s">
        <v>244</v>
      </c>
      <c r="B7" s="65" t="s">
        <v>184</v>
      </c>
      <c r="C7" s="66">
        <v>1378.82</v>
      </c>
      <c r="D7" s="66">
        <f t="shared" ref="D7:D21" si="3">C7*0.3/100</f>
        <v>4.1364599999999996</v>
      </c>
      <c r="E7" s="74">
        <v>68.33</v>
      </c>
      <c r="F7" s="66">
        <f t="shared" ref="F7:F21" si="4">E7*0.3/100</f>
        <v>0.20498999999999998</v>
      </c>
      <c r="G7" s="66">
        <v>470.35</v>
      </c>
      <c r="H7" s="66">
        <f t="shared" ref="H7:H21" si="5">G7*1.5/100</f>
        <v>7.0552500000000009</v>
      </c>
      <c r="I7" s="66">
        <v>89.33</v>
      </c>
      <c r="J7" s="66">
        <f t="shared" si="0"/>
        <v>133.995</v>
      </c>
      <c r="K7" s="66">
        <v>814.72</v>
      </c>
      <c r="L7" s="66">
        <f t="shared" ref="L7:L21" si="6">K7*1.5/100</f>
        <v>12.220799999999999</v>
      </c>
      <c r="M7" s="66">
        <v>144.33000000000001</v>
      </c>
      <c r="N7" s="66">
        <f t="shared" si="1"/>
        <v>216.495</v>
      </c>
      <c r="O7" s="66">
        <v>829.14</v>
      </c>
      <c r="P7" s="66">
        <f t="shared" ref="P7:P21" si="7">O7*1.5/100</f>
        <v>12.437100000000001</v>
      </c>
      <c r="Q7" s="66">
        <v>156.83000000000001</v>
      </c>
      <c r="R7" s="66">
        <f t="shared" ref="R7:R21" si="8">Q7*0.3/100</f>
        <v>0.47049000000000002</v>
      </c>
      <c r="S7" s="66">
        <v>210.98</v>
      </c>
      <c r="T7" s="66">
        <f t="shared" ref="T7:T21" si="9">S7*1.5/100</f>
        <v>3.1646999999999998</v>
      </c>
      <c r="U7" s="66" t="s">
        <v>241</v>
      </c>
      <c r="V7" s="66">
        <v>1253.19</v>
      </c>
      <c r="W7" s="66">
        <f t="shared" si="2"/>
        <v>1879.7850000000001</v>
      </c>
      <c r="X7" s="66">
        <v>30.19</v>
      </c>
      <c r="Y7" s="66">
        <f t="shared" ref="Y7:Y21" si="10">X7*1.5/100</f>
        <v>0.45285000000000003</v>
      </c>
      <c r="Z7" s="66">
        <v>209.38</v>
      </c>
      <c r="AA7" s="66">
        <f t="shared" ref="AA7:AA21" si="11">Z7*1.5/100</f>
        <v>3.1406999999999998</v>
      </c>
      <c r="AB7" s="67">
        <v>0.2</v>
      </c>
      <c r="AC7" s="98">
        <f t="shared" ref="AC7:AC21" si="12">AB7*20/100</f>
        <v>0.04</v>
      </c>
      <c r="AD7" s="67">
        <v>0.93</v>
      </c>
      <c r="AE7" s="67">
        <f t="shared" ref="AE7:AE21" si="13">AD7*25/100</f>
        <v>0.23250000000000001</v>
      </c>
    </row>
    <row r="8" spans="1:31">
      <c r="A8" s="64" t="s">
        <v>245</v>
      </c>
      <c r="B8" s="65" t="s">
        <v>185</v>
      </c>
      <c r="C8" s="66">
        <v>1378.82</v>
      </c>
      <c r="D8" s="66">
        <f t="shared" si="3"/>
        <v>4.1364599999999996</v>
      </c>
      <c r="E8" s="74">
        <v>32.770000000000003</v>
      </c>
      <c r="F8" s="66">
        <f t="shared" si="4"/>
        <v>9.8310000000000008E-2</v>
      </c>
      <c r="G8" s="66">
        <v>646.85</v>
      </c>
      <c r="H8" s="66">
        <f t="shared" si="5"/>
        <v>9.7027500000000018</v>
      </c>
      <c r="I8" s="66">
        <v>89.33</v>
      </c>
      <c r="J8" s="66">
        <f t="shared" si="0"/>
        <v>133.995</v>
      </c>
      <c r="K8" s="66">
        <v>390.73</v>
      </c>
      <c r="L8" s="66">
        <f t="shared" si="6"/>
        <v>5.8609499999999999</v>
      </c>
      <c r="M8" s="66">
        <v>144.33000000000001</v>
      </c>
      <c r="N8" s="66">
        <f t="shared" si="1"/>
        <v>216.495</v>
      </c>
      <c r="O8" s="66">
        <v>397.65</v>
      </c>
      <c r="P8" s="66">
        <f t="shared" si="7"/>
        <v>5.9647499999999987</v>
      </c>
      <c r="Q8" s="66">
        <v>156.83000000000001</v>
      </c>
      <c r="R8" s="66">
        <f t="shared" si="8"/>
        <v>0.47049000000000002</v>
      </c>
      <c r="S8" s="66">
        <v>101.18</v>
      </c>
      <c r="T8" s="66">
        <f t="shared" si="9"/>
        <v>1.5177</v>
      </c>
      <c r="U8" s="66" t="s">
        <v>241</v>
      </c>
      <c r="V8" s="66">
        <v>1253.19</v>
      </c>
      <c r="W8" s="66">
        <f t="shared" si="2"/>
        <v>1879.7850000000001</v>
      </c>
      <c r="X8" s="66">
        <v>30.19</v>
      </c>
      <c r="Y8" s="66">
        <f t="shared" si="10"/>
        <v>0.45285000000000003</v>
      </c>
      <c r="Z8" s="66">
        <v>339.69</v>
      </c>
      <c r="AA8" s="66">
        <f t="shared" si="11"/>
        <v>5.0953499999999998</v>
      </c>
      <c r="AB8" s="67">
        <v>0.1</v>
      </c>
      <c r="AC8" s="98">
        <f t="shared" si="12"/>
        <v>0.02</v>
      </c>
      <c r="AD8" s="67">
        <v>0.45</v>
      </c>
      <c r="AE8" s="67">
        <f t="shared" si="13"/>
        <v>0.1125</v>
      </c>
    </row>
    <row r="9" spans="1:31">
      <c r="A9" s="64" t="s">
        <v>246</v>
      </c>
      <c r="B9" s="65" t="s">
        <v>247</v>
      </c>
      <c r="C9" s="66">
        <v>1378.82</v>
      </c>
      <c r="D9" s="66">
        <f t="shared" si="3"/>
        <v>4.1364599999999996</v>
      </c>
      <c r="E9" s="74">
        <v>59.45</v>
      </c>
      <c r="F9" s="66">
        <f t="shared" si="4"/>
        <v>0.17835000000000001</v>
      </c>
      <c r="G9" s="66">
        <v>401.31</v>
      </c>
      <c r="H9" s="66">
        <f t="shared" si="5"/>
        <v>6.0196500000000004</v>
      </c>
      <c r="I9" s="66">
        <v>89.33</v>
      </c>
      <c r="J9" s="66">
        <f t="shared" si="0"/>
        <v>133.995</v>
      </c>
      <c r="K9" s="66">
        <v>695.12</v>
      </c>
      <c r="L9" s="66">
        <f t="shared" si="6"/>
        <v>10.4268</v>
      </c>
      <c r="M9" s="66">
        <v>144.33000000000001</v>
      </c>
      <c r="N9" s="66">
        <f t="shared" si="1"/>
        <v>216.495</v>
      </c>
      <c r="O9" s="66">
        <v>707.43</v>
      </c>
      <c r="P9" s="66">
        <f t="shared" si="7"/>
        <v>10.61145</v>
      </c>
      <c r="Q9" s="66">
        <v>156.83000000000001</v>
      </c>
      <c r="R9" s="66">
        <f t="shared" si="8"/>
        <v>0.47049000000000002</v>
      </c>
      <c r="S9" s="66">
        <v>180.01</v>
      </c>
      <c r="T9" s="66">
        <f t="shared" si="9"/>
        <v>2.7001499999999998</v>
      </c>
      <c r="U9" s="66" t="s">
        <v>241</v>
      </c>
      <c r="V9" s="66">
        <v>1253.19</v>
      </c>
      <c r="W9" s="66">
        <f t="shared" si="2"/>
        <v>1879.7850000000001</v>
      </c>
      <c r="X9" s="66">
        <v>30.19</v>
      </c>
      <c r="Y9" s="66">
        <f t="shared" si="10"/>
        <v>0.45285000000000003</v>
      </c>
      <c r="Z9" s="66">
        <v>178.64</v>
      </c>
      <c r="AA9" s="66">
        <f t="shared" si="11"/>
        <v>2.6795999999999998</v>
      </c>
      <c r="AB9" s="67">
        <v>0.2</v>
      </c>
      <c r="AC9" s="98">
        <f t="shared" si="12"/>
        <v>0.04</v>
      </c>
      <c r="AD9" s="67">
        <v>0.8</v>
      </c>
      <c r="AE9" s="67">
        <f t="shared" si="13"/>
        <v>0.2</v>
      </c>
    </row>
    <row r="10" spans="1:31">
      <c r="A10" s="64" t="s">
        <v>248</v>
      </c>
      <c r="B10" s="65" t="s">
        <v>141</v>
      </c>
      <c r="C10" s="66">
        <v>1378.82</v>
      </c>
      <c r="D10" s="66">
        <f t="shared" si="3"/>
        <v>4.1364599999999996</v>
      </c>
      <c r="E10" s="74">
        <v>69.55</v>
      </c>
      <c r="F10" s="66">
        <f t="shared" si="4"/>
        <v>0.20864999999999997</v>
      </c>
      <c r="G10" s="66">
        <v>646.85</v>
      </c>
      <c r="H10" s="66">
        <f t="shared" si="5"/>
        <v>9.7027500000000018</v>
      </c>
      <c r="I10" s="66">
        <v>89.33</v>
      </c>
      <c r="J10" s="66">
        <f t="shared" si="0"/>
        <v>133.995</v>
      </c>
      <c r="K10" s="66">
        <v>827.2</v>
      </c>
      <c r="L10" s="66">
        <f t="shared" si="6"/>
        <v>12.408000000000001</v>
      </c>
      <c r="M10" s="66">
        <v>144.33000000000001</v>
      </c>
      <c r="N10" s="66">
        <f t="shared" si="1"/>
        <v>216.495</v>
      </c>
      <c r="O10" s="66">
        <v>841.85</v>
      </c>
      <c r="P10" s="66">
        <f t="shared" si="7"/>
        <v>12.627750000000001</v>
      </c>
      <c r="Q10" s="66">
        <v>156.83000000000001</v>
      </c>
      <c r="R10" s="66">
        <f t="shared" si="8"/>
        <v>0.47049000000000002</v>
      </c>
      <c r="S10" s="66">
        <v>214.22</v>
      </c>
      <c r="T10" s="66">
        <f t="shared" si="9"/>
        <v>3.2132999999999998</v>
      </c>
      <c r="U10" s="66" t="s">
        <v>241</v>
      </c>
      <c r="V10" s="66">
        <v>1253.19</v>
      </c>
      <c r="W10" s="66">
        <f t="shared" si="2"/>
        <v>1879.7850000000001</v>
      </c>
      <c r="X10" s="66">
        <v>30.19</v>
      </c>
      <c r="Y10" s="66">
        <f t="shared" si="10"/>
        <v>0.45285000000000003</v>
      </c>
      <c r="Z10" s="66">
        <v>212.59</v>
      </c>
      <c r="AA10" s="66">
        <f t="shared" si="11"/>
        <v>3.18885</v>
      </c>
      <c r="AB10" s="67">
        <v>0.2</v>
      </c>
      <c r="AC10" s="98">
        <f t="shared" si="12"/>
        <v>0.04</v>
      </c>
      <c r="AD10" s="67">
        <v>0.95</v>
      </c>
      <c r="AE10" s="67">
        <f t="shared" si="13"/>
        <v>0.23749999999999999</v>
      </c>
    </row>
    <row r="11" spans="1:31">
      <c r="A11" s="68">
        <v>12</v>
      </c>
      <c r="B11" s="65" t="s">
        <v>250</v>
      </c>
      <c r="C11" s="66">
        <v>1378.82</v>
      </c>
      <c r="D11" s="66">
        <f t="shared" si="3"/>
        <v>4.1364599999999996</v>
      </c>
      <c r="E11" s="74">
        <v>40.4</v>
      </c>
      <c r="F11" s="66">
        <f t="shared" si="4"/>
        <v>0.12119999999999999</v>
      </c>
      <c r="G11" s="66">
        <v>646.85</v>
      </c>
      <c r="H11" s="66">
        <f t="shared" si="5"/>
        <v>9.7027500000000018</v>
      </c>
      <c r="I11" s="66">
        <v>89.33</v>
      </c>
      <c r="J11" s="66">
        <f t="shared" si="0"/>
        <v>133.995</v>
      </c>
      <c r="K11" s="66">
        <v>486.31</v>
      </c>
      <c r="L11" s="66">
        <f t="shared" si="6"/>
        <v>7.2946500000000007</v>
      </c>
      <c r="M11" s="66">
        <v>144.33000000000001</v>
      </c>
      <c r="N11" s="66">
        <f t="shared" si="1"/>
        <v>216.495</v>
      </c>
      <c r="O11" s="66">
        <v>494.92</v>
      </c>
      <c r="P11" s="66">
        <f t="shared" si="7"/>
        <v>7.4238</v>
      </c>
      <c r="Q11" s="66">
        <v>156.83000000000001</v>
      </c>
      <c r="R11" s="66">
        <f t="shared" si="8"/>
        <v>0.47049000000000002</v>
      </c>
      <c r="S11" s="66">
        <v>125.94</v>
      </c>
      <c r="T11" s="66">
        <f t="shared" si="9"/>
        <v>1.8891</v>
      </c>
      <c r="U11" s="66" t="s">
        <v>241</v>
      </c>
      <c r="V11" s="66">
        <v>1253.19</v>
      </c>
      <c r="W11" s="66">
        <f t="shared" si="2"/>
        <v>1879.7850000000001</v>
      </c>
      <c r="X11" s="66">
        <v>30.19</v>
      </c>
      <c r="Y11" s="66">
        <f t="shared" si="10"/>
        <v>0.45285000000000003</v>
      </c>
      <c r="Z11" s="66">
        <v>124.98</v>
      </c>
      <c r="AA11" s="66">
        <f t="shared" si="11"/>
        <v>1.8747</v>
      </c>
      <c r="AB11" s="67">
        <v>0.2</v>
      </c>
      <c r="AC11" s="98">
        <f t="shared" si="12"/>
        <v>0.04</v>
      </c>
      <c r="AD11" s="67">
        <v>0.84</v>
      </c>
      <c r="AE11" s="67">
        <f t="shared" si="13"/>
        <v>0.21</v>
      </c>
    </row>
    <row r="12" spans="1:31">
      <c r="A12" s="68">
        <v>13</v>
      </c>
      <c r="B12" s="65" t="s">
        <v>251</v>
      </c>
      <c r="C12" s="66">
        <v>1378.82</v>
      </c>
      <c r="D12" s="66">
        <f t="shared" si="3"/>
        <v>4.1364599999999996</v>
      </c>
      <c r="E12" s="74">
        <v>31.53</v>
      </c>
      <c r="F12" s="66">
        <f t="shared" si="4"/>
        <v>9.4589999999999994E-2</v>
      </c>
      <c r="G12" s="66">
        <v>646.85</v>
      </c>
      <c r="H12" s="66">
        <f t="shared" si="5"/>
        <v>9.7027500000000018</v>
      </c>
      <c r="I12" s="66">
        <v>89.33</v>
      </c>
      <c r="J12" s="66">
        <f t="shared" si="0"/>
        <v>133.995</v>
      </c>
      <c r="K12" s="66">
        <v>378</v>
      </c>
      <c r="L12" s="66">
        <f t="shared" si="6"/>
        <v>5.67</v>
      </c>
      <c r="M12" s="66">
        <v>144.33000000000001</v>
      </c>
      <c r="N12" s="66">
        <f t="shared" si="1"/>
        <v>216.495</v>
      </c>
      <c r="O12" s="66">
        <v>1212.1199999999999</v>
      </c>
      <c r="P12" s="66">
        <f t="shared" si="7"/>
        <v>18.181799999999999</v>
      </c>
      <c r="Q12" s="66">
        <v>156.83000000000001</v>
      </c>
      <c r="R12" s="66">
        <f t="shared" si="8"/>
        <v>0.47049000000000002</v>
      </c>
      <c r="S12" s="66">
        <v>287.10000000000002</v>
      </c>
      <c r="T12" s="66">
        <f t="shared" si="9"/>
        <v>4.3065000000000007</v>
      </c>
      <c r="U12" s="66" t="s">
        <v>241</v>
      </c>
      <c r="V12" s="66">
        <v>1253.19</v>
      </c>
      <c r="W12" s="66">
        <f t="shared" si="2"/>
        <v>1879.7850000000001</v>
      </c>
      <c r="X12" s="66">
        <v>30.19</v>
      </c>
      <c r="Y12" s="66">
        <f t="shared" si="10"/>
        <v>0.45285000000000003</v>
      </c>
      <c r="Z12" s="66">
        <v>339.69</v>
      </c>
      <c r="AA12" s="66">
        <f t="shared" si="11"/>
        <v>5.0953499999999998</v>
      </c>
      <c r="AB12" s="67">
        <v>0.2</v>
      </c>
      <c r="AC12" s="98">
        <f t="shared" si="12"/>
        <v>0.04</v>
      </c>
      <c r="AD12" s="67">
        <v>0.84</v>
      </c>
      <c r="AE12" s="67">
        <f t="shared" si="13"/>
        <v>0.21</v>
      </c>
    </row>
    <row r="13" spans="1:31">
      <c r="A13" s="64" t="s">
        <v>249</v>
      </c>
      <c r="B13" s="65" t="s">
        <v>143</v>
      </c>
      <c r="C13" s="66">
        <v>1378.82</v>
      </c>
      <c r="D13" s="66">
        <f t="shared" si="3"/>
        <v>4.1364599999999996</v>
      </c>
      <c r="E13" s="74">
        <v>65.41</v>
      </c>
      <c r="F13" s="66">
        <f t="shared" si="4"/>
        <v>0.19622999999999999</v>
      </c>
      <c r="G13" s="66">
        <v>646.85</v>
      </c>
      <c r="H13" s="66">
        <f t="shared" si="5"/>
        <v>9.7027500000000018</v>
      </c>
      <c r="I13" s="66">
        <v>89.33</v>
      </c>
      <c r="J13" s="66">
        <f t="shared" si="0"/>
        <v>133.995</v>
      </c>
      <c r="K13" s="66">
        <v>784.82</v>
      </c>
      <c r="L13" s="66">
        <f t="shared" si="6"/>
        <v>11.7723</v>
      </c>
      <c r="M13" s="66">
        <v>144.33000000000001</v>
      </c>
      <c r="N13" s="66">
        <f t="shared" si="1"/>
        <v>216.495</v>
      </c>
      <c r="O13" s="66">
        <v>798.71</v>
      </c>
      <c r="P13" s="66">
        <f t="shared" si="7"/>
        <v>11.980650000000001</v>
      </c>
      <c r="Q13" s="66">
        <v>156.83000000000001</v>
      </c>
      <c r="R13" s="66">
        <f t="shared" si="8"/>
        <v>0.47049000000000002</v>
      </c>
      <c r="S13" s="66">
        <v>203.24</v>
      </c>
      <c r="T13" s="66">
        <f t="shared" si="9"/>
        <v>3.0486</v>
      </c>
      <c r="U13" s="66" t="s">
        <v>241</v>
      </c>
      <c r="V13" s="66">
        <v>1253.19</v>
      </c>
      <c r="W13" s="66">
        <f t="shared" si="2"/>
        <v>1879.7850000000001</v>
      </c>
      <c r="X13" s="66">
        <v>30.19</v>
      </c>
      <c r="Y13" s="66">
        <f t="shared" si="10"/>
        <v>0.45285000000000003</v>
      </c>
      <c r="Z13" s="66">
        <v>201.69</v>
      </c>
      <c r="AA13" s="66">
        <f t="shared" si="11"/>
        <v>3.0253499999999995</v>
      </c>
      <c r="AB13" s="67">
        <v>0.2</v>
      </c>
      <c r="AC13" s="98">
        <f t="shared" si="12"/>
        <v>0.04</v>
      </c>
      <c r="AD13" s="67">
        <v>0.9</v>
      </c>
      <c r="AE13" s="67">
        <f t="shared" si="13"/>
        <v>0.22500000000000001</v>
      </c>
    </row>
    <row r="14" spans="1:31">
      <c r="A14" s="68">
        <v>19</v>
      </c>
      <c r="B14" s="65" t="s">
        <v>144</v>
      </c>
      <c r="C14" s="66">
        <v>1378.82</v>
      </c>
      <c r="D14" s="66">
        <f t="shared" si="3"/>
        <v>4.1364599999999996</v>
      </c>
      <c r="E14" s="74">
        <v>52.4</v>
      </c>
      <c r="F14" s="66">
        <f t="shared" si="4"/>
        <v>0.15719999999999998</v>
      </c>
      <c r="G14" s="66">
        <v>360.13</v>
      </c>
      <c r="H14" s="66">
        <f t="shared" si="5"/>
        <v>5.4019499999999994</v>
      </c>
      <c r="I14" s="66">
        <v>89.33</v>
      </c>
      <c r="J14" s="66">
        <f t="shared" si="0"/>
        <v>133.995</v>
      </c>
      <c r="K14" s="66">
        <v>623.79999999999995</v>
      </c>
      <c r="L14" s="66">
        <f t="shared" si="6"/>
        <v>9.3569999999999993</v>
      </c>
      <c r="M14" s="66">
        <v>144.33000000000001</v>
      </c>
      <c r="N14" s="66">
        <f t="shared" si="1"/>
        <v>216.495</v>
      </c>
      <c r="O14" s="66">
        <v>634.84</v>
      </c>
      <c r="P14" s="66">
        <f t="shared" si="7"/>
        <v>9.5226000000000006</v>
      </c>
      <c r="Q14" s="66">
        <v>156.83000000000001</v>
      </c>
      <c r="R14" s="66">
        <f t="shared" si="8"/>
        <v>0.47049000000000002</v>
      </c>
      <c r="S14" s="66">
        <v>161.54</v>
      </c>
      <c r="T14" s="66">
        <f t="shared" si="9"/>
        <v>2.4230999999999998</v>
      </c>
      <c r="U14" s="66" t="s">
        <v>241</v>
      </c>
      <c r="V14" s="66">
        <v>1253.19</v>
      </c>
      <c r="W14" s="66">
        <f t="shared" si="2"/>
        <v>1879.7850000000001</v>
      </c>
      <c r="X14" s="66">
        <v>30.19</v>
      </c>
      <c r="Y14" s="66">
        <f t="shared" si="10"/>
        <v>0.45285000000000003</v>
      </c>
      <c r="Z14" s="66">
        <v>160.31</v>
      </c>
      <c r="AA14" s="66">
        <f t="shared" si="11"/>
        <v>2.4046500000000002</v>
      </c>
      <c r="AB14" s="67">
        <v>0.2</v>
      </c>
      <c r="AC14" s="98">
        <f t="shared" si="12"/>
        <v>0.04</v>
      </c>
      <c r="AD14" s="67">
        <v>0.71</v>
      </c>
      <c r="AE14" s="67">
        <f t="shared" si="13"/>
        <v>0.17749999999999999</v>
      </c>
    </row>
    <row r="15" spans="1:31">
      <c r="A15" s="68">
        <v>1</v>
      </c>
      <c r="B15" s="65" t="s">
        <v>240</v>
      </c>
      <c r="C15" s="66">
        <v>1378.82</v>
      </c>
      <c r="D15" s="66">
        <f t="shared" si="3"/>
        <v>4.1364599999999996</v>
      </c>
      <c r="E15" s="74">
        <v>127.28</v>
      </c>
      <c r="F15" s="66">
        <f t="shared" si="4"/>
        <v>0.38183999999999996</v>
      </c>
      <c r="G15" s="66">
        <v>883.58</v>
      </c>
      <c r="H15" s="66">
        <f t="shared" si="5"/>
        <v>13.253700000000002</v>
      </c>
      <c r="I15" s="66">
        <v>89.33</v>
      </c>
      <c r="J15" s="66">
        <f>I15*1.5</f>
        <v>133.995</v>
      </c>
      <c r="K15" s="66">
        <v>1530.49</v>
      </c>
      <c r="L15" s="66">
        <f t="shared" si="6"/>
        <v>22.957350000000002</v>
      </c>
      <c r="M15" s="66">
        <v>144.33000000000001</v>
      </c>
      <c r="N15" s="66">
        <f>M15*1.5</f>
        <v>216.495</v>
      </c>
      <c r="O15" s="66">
        <v>1557.59</v>
      </c>
      <c r="P15" s="66">
        <f t="shared" si="7"/>
        <v>23.363849999999999</v>
      </c>
      <c r="Q15" s="66">
        <v>156.83000000000001</v>
      </c>
      <c r="R15" s="66">
        <f t="shared" si="8"/>
        <v>0.47049000000000002</v>
      </c>
      <c r="S15" s="66">
        <v>396.34</v>
      </c>
      <c r="T15" s="66">
        <f t="shared" si="9"/>
        <v>5.9451000000000001</v>
      </c>
      <c r="U15" s="66" t="s">
        <v>241</v>
      </c>
      <c r="V15" s="66">
        <v>1253.19</v>
      </c>
      <c r="W15" s="66">
        <f>V15*1.5</f>
        <v>1879.7850000000001</v>
      </c>
      <c r="X15" s="66">
        <v>30.19</v>
      </c>
      <c r="Y15" s="66">
        <f t="shared" si="10"/>
        <v>0.45285000000000003</v>
      </c>
      <c r="Z15" s="66">
        <v>393.33</v>
      </c>
      <c r="AA15" s="66">
        <f t="shared" si="11"/>
        <v>5.8999500000000005</v>
      </c>
      <c r="AB15" s="67">
        <v>0.2</v>
      </c>
      <c r="AC15" s="98">
        <f t="shared" si="12"/>
        <v>0.04</v>
      </c>
      <c r="AD15" s="67">
        <v>1.75</v>
      </c>
      <c r="AE15" s="67">
        <f t="shared" si="13"/>
        <v>0.4375</v>
      </c>
    </row>
    <row r="16" spans="1:31">
      <c r="A16" s="68">
        <v>21</v>
      </c>
      <c r="B16" s="65" t="s">
        <v>252</v>
      </c>
      <c r="C16" s="66">
        <v>1378.82</v>
      </c>
      <c r="D16" s="66">
        <f t="shared" si="3"/>
        <v>4.1364599999999996</v>
      </c>
      <c r="E16" s="74">
        <v>72.7</v>
      </c>
      <c r="F16" s="66">
        <f t="shared" si="4"/>
        <v>0.21809999999999999</v>
      </c>
      <c r="G16" s="66">
        <v>646.85</v>
      </c>
      <c r="H16" s="66">
        <f t="shared" si="5"/>
        <v>9.7027500000000018</v>
      </c>
      <c r="I16" s="66">
        <v>89.33</v>
      </c>
      <c r="J16" s="66">
        <f t="shared" si="0"/>
        <v>133.995</v>
      </c>
      <c r="K16" s="66">
        <v>859.26</v>
      </c>
      <c r="L16" s="66">
        <f t="shared" si="6"/>
        <v>12.8889</v>
      </c>
      <c r="M16" s="66">
        <v>144.33000000000001</v>
      </c>
      <c r="N16" s="66">
        <f t="shared" si="1"/>
        <v>216.495</v>
      </c>
      <c r="O16" s="66">
        <v>874.48</v>
      </c>
      <c r="P16" s="66">
        <f t="shared" si="7"/>
        <v>13.1172</v>
      </c>
      <c r="Q16" s="66">
        <v>156.83000000000001</v>
      </c>
      <c r="R16" s="66">
        <f t="shared" si="8"/>
        <v>0.47049000000000002</v>
      </c>
      <c r="S16" s="66">
        <v>222.52</v>
      </c>
      <c r="T16" s="66">
        <f t="shared" si="9"/>
        <v>3.3378000000000001</v>
      </c>
      <c r="U16" s="66" t="s">
        <v>241</v>
      </c>
      <c r="V16" s="66">
        <v>1253.19</v>
      </c>
      <c r="W16" s="66">
        <f t="shared" si="2"/>
        <v>1879.7850000000001</v>
      </c>
      <c r="X16" s="66">
        <v>30.19</v>
      </c>
      <c r="Y16" s="66">
        <f t="shared" si="10"/>
        <v>0.45285000000000003</v>
      </c>
      <c r="Z16" s="66">
        <v>220.83</v>
      </c>
      <c r="AA16" s="66">
        <f t="shared" si="11"/>
        <v>3.3124500000000001</v>
      </c>
      <c r="AB16" s="67">
        <v>0.2</v>
      </c>
      <c r="AC16" s="98">
        <f t="shared" si="12"/>
        <v>0.04</v>
      </c>
      <c r="AD16" s="67">
        <v>0.98</v>
      </c>
      <c r="AE16" s="67">
        <f t="shared" si="13"/>
        <v>0.245</v>
      </c>
    </row>
    <row r="17" spans="1:31">
      <c r="A17" s="68">
        <v>24</v>
      </c>
      <c r="B17" s="65" t="s">
        <v>253</v>
      </c>
      <c r="C17" s="66">
        <v>1378.82</v>
      </c>
      <c r="D17" s="66">
        <f t="shared" si="3"/>
        <v>4.1364599999999996</v>
      </c>
      <c r="E17" s="74">
        <v>119.1</v>
      </c>
      <c r="F17" s="66">
        <f t="shared" si="4"/>
        <v>0.35729999999999995</v>
      </c>
      <c r="G17" s="66">
        <v>826.04</v>
      </c>
      <c r="H17" s="66">
        <f t="shared" si="5"/>
        <v>12.390599999999999</v>
      </c>
      <c r="I17" s="66">
        <v>89.33</v>
      </c>
      <c r="J17" s="66">
        <f t="shared" si="0"/>
        <v>133.995</v>
      </c>
      <c r="K17" s="66">
        <v>1430.83</v>
      </c>
      <c r="L17" s="66">
        <f t="shared" si="6"/>
        <v>21.46245</v>
      </c>
      <c r="M17" s="66">
        <v>144.33000000000001</v>
      </c>
      <c r="N17" s="66">
        <f t="shared" si="1"/>
        <v>216.495</v>
      </c>
      <c r="O17" s="66">
        <v>1456.16</v>
      </c>
      <c r="P17" s="66">
        <f t="shared" si="7"/>
        <v>21.842400000000001</v>
      </c>
      <c r="Q17" s="66">
        <v>156.83000000000001</v>
      </c>
      <c r="R17" s="66">
        <f t="shared" si="8"/>
        <v>0.47049000000000002</v>
      </c>
      <c r="S17" s="66">
        <v>370.53</v>
      </c>
      <c r="T17" s="66">
        <f t="shared" si="9"/>
        <v>5.5579499999999999</v>
      </c>
      <c r="U17" s="66" t="s">
        <v>241</v>
      </c>
      <c r="V17" s="66">
        <v>1253.19</v>
      </c>
      <c r="W17" s="66">
        <f t="shared" si="2"/>
        <v>1879.7850000000001</v>
      </c>
      <c r="X17" s="66">
        <v>30.19</v>
      </c>
      <c r="Y17" s="66">
        <f t="shared" si="10"/>
        <v>0.45285000000000003</v>
      </c>
      <c r="Z17" s="66">
        <v>367.72</v>
      </c>
      <c r="AA17" s="66">
        <f t="shared" si="11"/>
        <v>5.5158000000000005</v>
      </c>
      <c r="AB17" s="67">
        <v>0.2</v>
      </c>
      <c r="AC17" s="98">
        <f t="shared" si="12"/>
        <v>0.04</v>
      </c>
      <c r="AD17" s="67">
        <v>1.64</v>
      </c>
      <c r="AE17" s="67">
        <f t="shared" si="13"/>
        <v>0.41</v>
      </c>
    </row>
    <row r="18" spans="1:31">
      <c r="A18" s="68"/>
      <c r="B18" s="65" t="s">
        <v>265</v>
      </c>
      <c r="C18" s="66">
        <v>1378.82</v>
      </c>
      <c r="D18" s="66">
        <f t="shared" si="3"/>
        <v>4.1364599999999996</v>
      </c>
      <c r="E18" s="74">
        <v>119.1</v>
      </c>
      <c r="F18" s="66">
        <f t="shared" si="4"/>
        <v>0.35729999999999995</v>
      </c>
      <c r="G18" s="66">
        <v>826.04</v>
      </c>
      <c r="H18" s="66">
        <f t="shared" si="5"/>
        <v>12.390599999999999</v>
      </c>
      <c r="I18" s="66">
        <v>89.33</v>
      </c>
      <c r="J18" s="66">
        <f t="shared" si="0"/>
        <v>133.995</v>
      </c>
      <c r="K18" s="66">
        <v>1430.83</v>
      </c>
      <c r="L18" s="66">
        <f t="shared" si="6"/>
        <v>21.46245</v>
      </c>
      <c r="M18" s="66">
        <v>144.33000000000001</v>
      </c>
      <c r="N18" s="66">
        <f t="shared" si="1"/>
        <v>216.495</v>
      </c>
      <c r="O18" s="66">
        <v>1456.16</v>
      </c>
      <c r="P18" s="66">
        <f t="shared" si="7"/>
        <v>21.842400000000001</v>
      </c>
      <c r="Q18" s="66">
        <v>156.83000000000001</v>
      </c>
      <c r="R18" s="66">
        <f t="shared" si="8"/>
        <v>0.47049000000000002</v>
      </c>
      <c r="S18" s="66">
        <v>370.53</v>
      </c>
      <c r="T18" s="66">
        <f t="shared" si="9"/>
        <v>5.5579499999999999</v>
      </c>
      <c r="U18" s="66" t="s">
        <v>241</v>
      </c>
      <c r="V18" s="66">
        <v>1253.19</v>
      </c>
      <c r="W18" s="66">
        <f t="shared" si="2"/>
        <v>1879.7850000000001</v>
      </c>
      <c r="X18" s="66">
        <v>30.19</v>
      </c>
      <c r="Y18" s="66">
        <f t="shared" si="10"/>
        <v>0.45285000000000003</v>
      </c>
      <c r="Z18" s="66">
        <v>367.72</v>
      </c>
      <c r="AA18" s="66">
        <f t="shared" si="11"/>
        <v>5.5158000000000005</v>
      </c>
      <c r="AB18" s="67">
        <v>0.2</v>
      </c>
      <c r="AC18" s="98">
        <f t="shared" si="12"/>
        <v>0.04</v>
      </c>
      <c r="AD18" s="67">
        <v>1.64</v>
      </c>
      <c r="AE18" s="67">
        <f t="shared" si="13"/>
        <v>0.41</v>
      </c>
    </row>
    <row r="19" spans="1:31">
      <c r="A19" s="68">
        <v>28</v>
      </c>
      <c r="B19" s="65" t="s">
        <v>254</v>
      </c>
      <c r="C19" s="66">
        <v>1378.82</v>
      </c>
      <c r="D19" s="66">
        <f t="shared" si="3"/>
        <v>4.1364599999999996</v>
      </c>
      <c r="E19" s="74">
        <v>117.05</v>
      </c>
      <c r="F19" s="66">
        <f t="shared" si="4"/>
        <v>0.35114999999999996</v>
      </c>
      <c r="G19" s="66">
        <v>646.85</v>
      </c>
      <c r="H19" s="66">
        <f t="shared" si="5"/>
        <v>9.7027500000000018</v>
      </c>
      <c r="I19" s="66">
        <v>89.33</v>
      </c>
      <c r="J19" s="66">
        <f t="shared" si="0"/>
        <v>133.995</v>
      </c>
      <c r="K19" s="66">
        <v>1405.37</v>
      </c>
      <c r="L19" s="66">
        <f t="shared" si="6"/>
        <v>21.080549999999999</v>
      </c>
      <c r="M19" s="66">
        <v>144.33000000000001</v>
      </c>
      <c r="N19" s="66">
        <f t="shared" si="1"/>
        <v>216.495</v>
      </c>
      <c r="O19" s="66">
        <v>1430.26</v>
      </c>
      <c r="P19" s="66">
        <f t="shared" si="7"/>
        <v>21.453899999999997</v>
      </c>
      <c r="Q19" s="66">
        <v>156.83000000000001</v>
      </c>
      <c r="R19" s="66">
        <f t="shared" si="8"/>
        <v>0.47049000000000002</v>
      </c>
      <c r="S19" s="66">
        <v>363.94</v>
      </c>
      <c r="T19" s="66">
        <f t="shared" si="9"/>
        <v>5.4590999999999994</v>
      </c>
      <c r="U19" s="66" t="s">
        <v>241</v>
      </c>
      <c r="V19" s="66">
        <v>1253.19</v>
      </c>
      <c r="W19" s="66">
        <f t="shared" si="2"/>
        <v>1879.7850000000001</v>
      </c>
      <c r="X19" s="66">
        <v>30.19</v>
      </c>
      <c r="Y19" s="66">
        <f t="shared" si="10"/>
        <v>0.45285000000000003</v>
      </c>
      <c r="Z19" s="66">
        <v>361.17</v>
      </c>
      <c r="AA19" s="66">
        <f t="shared" si="11"/>
        <v>5.4175500000000003</v>
      </c>
      <c r="AB19" s="67">
        <v>0.38</v>
      </c>
      <c r="AC19" s="98">
        <f t="shared" si="12"/>
        <v>7.5999999999999998E-2</v>
      </c>
      <c r="AD19" s="67">
        <v>1.61</v>
      </c>
      <c r="AE19" s="67">
        <f t="shared" si="13"/>
        <v>0.40250000000000002</v>
      </c>
    </row>
    <row r="20" spans="1:31">
      <c r="A20" s="68"/>
      <c r="B20" s="65" t="s">
        <v>254</v>
      </c>
      <c r="C20" s="66">
        <v>1378.82</v>
      </c>
      <c r="D20" s="66">
        <f t="shared" si="3"/>
        <v>4.1364599999999996</v>
      </c>
      <c r="E20" s="74">
        <v>117.05</v>
      </c>
      <c r="F20" s="66">
        <f t="shared" si="4"/>
        <v>0.35114999999999996</v>
      </c>
      <c r="G20" s="66">
        <v>646.85</v>
      </c>
      <c r="H20" s="66">
        <f t="shared" si="5"/>
        <v>9.7027500000000018</v>
      </c>
      <c r="I20" s="66">
        <v>89.33</v>
      </c>
      <c r="J20" s="66">
        <f t="shared" si="0"/>
        <v>133.995</v>
      </c>
      <c r="K20" s="66">
        <v>1405.37</v>
      </c>
      <c r="L20" s="66">
        <f t="shared" si="6"/>
        <v>21.080549999999999</v>
      </c>
      <c r="M20" s="66">
        <v>144.33000000000001</v>
      </c>
      <c r="N20" s="66">
        <f t="shared" si="1"/>
        <v>216.495</v>
      </c>
      <c r="O20" s="66">
        <v>1430.26</v>
      </c>
      <c r="P20" s="66">
        <f t="shared" si="7"/>
        <v>21.453899999999997</v>
      </c>
      <c r="Q20" s="66">
        <v>156.83000000000001</v>
      </c>
      <c r="R20" s="66">
        <f t="shared" si="8"/>
        <v>0.47049000000000002</v>
      </c>
      <c r="S20" s="66">
        <v>363.94</v>
      </c>
      <c r="T20" s="66">
        <f t="shared" si="9"/>
        <v>5.4590999999999994</v>
      </c>
      <c r="U20" s="66" t="s">
        <v>241</v>
      </c>
      <c r="V20" s="66">
        <v>1253.19</v>
      </c>
      <c r="W20" s="66">
        <f t="shared" si="2"/>
        <v>1879.7850000000001</v>
      </c>
      <c r="X20" s="66">
        <v>30.19</v>
      </c>
      <c r="Y20" s="66">
        <f t="shared" si="10"/>
        <v>0.45285000000000003</v>
      </c>
      <c r="Z20" s="66">
        <v>361.17</v>
      </c>
      <c r="AA20" s="66">
        <f t="shared" si="11"/>
        <v>5.4175500000000003</v>
      </c>
      <c r="AB20" s="67">
        <v>0.38</v>
      </c>
      <c r="AC20" s="98">
        <f t="shared" si="12"/>
        <v>7.5999999999999998E-2</v>
      </c>
      <c r="AD20" s="67">
        <v>1.61</v>
      </c>
      <c r="AE20" s="67">
        <f t="shared" si="13"/>
        <v>0.40250000000000002</v>
      </c>
    </row>
    <row r="21" spans="1:31">
      <c r="A21" s="68">
        <v>29</v>
      </c>
      <c r="B21" s="65" t="s">
        <v>255</v>
      </c>
      <c r="C21" s="66">
        <v>1378.82</v>
      </c>
      <c r="D21" s="66">
        <f t="shared" si="3"/>
        <v>4.1364599999999996</v>
      </c>
      <c r="E21" s="74">
        <v>51.34</v>
      </c>
      <c r="F21" s="66">
        <f t="shared" si="4"/>
        <v>0.15402000000000002</v>
      </c>
      <c r="G21" s="66">
        <v>646.85</v>
      </c>
      <c r="H21" s="66">
        <f t="shared" si="5"/>
        <v>9.7027500000000018</v>
      </c>
      <c r="I21" s="66">
        <v>89.33</v>
      </c>
      <c r="J21" s="66">
        <f t="shared" si="0"/>
        <v>133.995</v>
      </c>
      <c r="K21" s="66">
        <v>612.99</v>
      </c>
      <c r="L21" s="66">
        <f t="shared" si="6"/>
        <v>9.1948500000000006</v>
      </c>
      <c r="M21" s="66">
        <v>144.33000000000001</v>
      </c>
      <c r="N21" s="66">
        <f t="shared" si="1"/>
        <v>216.495</v>
      </c>
      <c r="O21" s="66">
        <v>623.84</v>
      </c>
      <c r="P21" s="66">
        <f t="shared" si="7"/>
        <v>9.3575999999999997</v>
      </c>
      <c r="Q21" s="66">
        <v>156.83000000000001</v>
      </c>
      <c r="R21" s="66">
        <f t="shared" si="8"/>
        <v>0.47049000000000002</v>
      </c>
      <c r="S21" s="66">
        <v>158.74</v>
      </c>
      <c r="T21" s="66">
        <f t="shared" si="9"/>
        <v>2.3811</v>
      </c>
      <c r="U21" s="66" t="s">
        <v>241</v>
      </c>
      <c r="V21" s="66">
        <v>1253.19</v>
      </c>
      <c r="W21" s="66">
        <f t="shared" si="2"/>
        <v>1879.7850000000001</v>
      </c>
      <c r="X21" s="66">
        <v>30.19</v>
      </c>
      <c r="Y21" s="66">
        <f t="shared" si="10"/>
        <v>0.45285000000000003</v>
      </c>
      <c r="Z21" s="66">
        <v>157.54</v>
      </c>
      <c r="AA21" s="66">
        <f t="shared" si="11"/>
        <v>2.3631000000000002</v>
      </c>
      <c r="AB21" s="67">
        <v>0.2</v>
      </c>
      <c r="AC21" s="98">
        <f t="shared" si="12"/>
        <v>0.04</v>
      </c>
      <c r="AD21" s="67">
        <v>0.84</v>
      </c>
      <c r="AE21" s="67">
        <f t="shared" si="13"/>
        <v>0.21</v>
      </c>
    </row>
    <row r="22" spans="1:31" ht="39" customHeight="1">
      <c r="A22" s="69"/>
      <c r="B22" s="69" t="s">
        <v>256</v>
      </c>
      <c r="C22" s="70">
        <v>1378.82</v>
      </c>
      <c r="D22" s="70"/>
      <c r="E22" s="70">
        <v>86.38</v>
      </c>
      <c r="F22" s="70"/>
      <c r="G22" s="70">
        <v>646.85</v>
      </c>
      <c r="H22" s="70"/>
      <c r="I22" s="70">
        <v>89.33</v>
      </c>
      <c r="J22" s="70"/>
      <c r="K22" s="70">
        <v>1269.93</v>
      </c>
      <c r="L22" s="70"/>
      <c r="M22" s="70">
        <v>144.33000000000001</v>
      </c>
      <c r="N22" s="70"/>
      <c r="O22" s="70">
        <v>1212.1199999999999</v>
      </c>
      <c r="P22" s="70"/>
      <c r="Q22" s="70">
        <v>156.83000000000001</v>
      </c>
      <c r="R22" s="70"/>
      <c r="S22" s="70">
        <v>287.10000000000002</v>
      </c>
      <c r="T22" s="70"/>
      <c r="U22" s="70" t="s">
        <v>241</v>
      </c>
      <c r="V22" s="70">
        <v>1253.19</v>
      </c>
      <c r="W22" s="70"/>
      <c r="X22" s="70">
        <v>30.19</v>
      </c>
      <c r="Y22" s="70"/>
      <c r="Z22" s="70">
        <v>339.69</v>
      </c>
      <c r="AA22" s="70"/>
      <c r="AB22" s="71">
        <v>0.2</v>
      </c>
      <c r="AC22" s="71"/>
      <c r="AD22" s="71">
        <v>0.84</v>
      </c>
      <c r="AE22" s="72"/>
    </row>
    <row r="23" spans="1:31" ht="15.75" customHeight="1">
      <c r="A23" s="239" t="s">
        <v>257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</row>
  </sheetData>
  <mergeCells count="19">
    <mergeCell ref="AD3:AE3"/>
    <mergeCell ref="A23:T23"/>
    <mergeCell ref="V3:W3"/>
    <mergeCell ref="X3:Y3"/>
    <mergeCell ref="Z3:AA3"/>
    <mergeCell ref="AB3:AC3"/>
    <mergeCell ref="A2:A3"/>
    <mergeCell ref="B2:B3"/>
    <mergeCell ref="C2:AD2"/>
    <mergeCell ref="C3:D3"/>
    <mergeCell ref="S3:T3"/>
    <mergeCell ref="M3:N3"/>
    <mergeCell ref="O3:P3"/>
    <mergeCell ref="C1:M1"/>
    <mergeCell ref="Q3:R3"/>
    <mergeCell ref="E3:F3"/>
    <mergeCell ref="G3:H3"/>
    <mergeCell ref="I3:J3"/>
    <mergeCell ref="K3:L3"/>
  </mergeCells>
  <phoneticPr fontId="3" type="noConversion"/>
  <printOptions gridLines="1" gridLinesSet="0"/>
  <pageMargins left="0.59055118110236227" right="0.59055118110236227" top="0.78740157480314965" bottom="0.19685039370078741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Предлагаемые ставки</vt:lpstr>
      <vt:lpstr>Сравнительный анализ</vt:lpstr>
      <vt:lpstr>кад оценка 2005</vt:lpstr>
      <vt:lpstr>Продолжение</vt:lpstr>
      <vt:lpstr>Кад оценка 2010 года</vt:lpstr>
      <vt:lpstr>'Сравнительный анализ'!Область_печати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PetshauerIN</cp:lastModifiedBy>
  <cp:lastPrinted>2011-04-29T12:08:22Z</cp:lastPrinted>
  <dcterms:created xsi:type="dcterms:W3CDTF">2011-01-31T10:20:19Z</dcterms:created>
  <dcterms:modified xsi:type="dcterms:W3CDTF">2011-05-10T11:32:23Z</dcterms:modified>
  <cp:category/>
</cp:coreProperties>
</file>